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<sst xmlns="http://schemas.openxmlformats.org/spreadsheetml/2006/main" count="343" uniqueCount="36">
  <si>
    <t>Copyright © C E Pykett 2008</t>
  </si>
  <si>
    <t>Filename: Pure5thsTuningChart.xls</t>
  </si>
  <si>
    <t>Tuning data for a temperament with pure fifths</t>
  </si>
  <si>
    <t>32'</t>
  </si>
  <si>
    <t>Note</t>
  </si>
  <si>
    <t>Freq (Hz)</t>
  </si>
  <si>
    <t>Cents from ET</t>
  </si>
  <si>
    <t>16'</t>
  </si>
  <si>
    <t xml:space="preserve">A = </t>
  </si>
  <si>
    <t>Insert pitch standard (Hz):</t>
  </si>
  <si>
    <t>8'</t>
  </si>
  <si>
    <t>A</t>
  </si>
  <si>
    <t>Semitone increment:</t>
  </si>
  <si>
    <t>cents</t>
  </si>
  <si>
    <t>C#</t>
  </si>
  <si>
    <t>D</t>
  </si>
  <si>
    <t>D#</t>
  </si>
  <si>
    <t>E</t>
  </si>
  <si>
    <t>F</t>
  </si>
  <si>
    <t>F#</t>
  </si>
  <si>
    <t>G</t>
  </si>
  <si>
    <t>G#</t>
  </si>
  <si>
    <t>A#</t>
  </si>
  <si>
    <t>B</t>
  </si>
  <si>
    <t>C1</t>
  </si>
  <si>
    <t>C2</t>
  </si>
  <si>
    <t>C3 (mid)</t>
  </si>
  <si>
    <t>Serial</t>
  </si>
  <si>
    <t>C4</t>
  </si>
  <si>
    <t>C5</t>
  </si>
  <si>
    <t>C6</t>
  </si>
  <si>
    <t>4'</t>
  </si>
  <si>
    <t>2'</t>
  </si>
  <si>
    <t>v1.0 17 July 08</t>
  </si>
  <si>
    <t>Hz from ET</t>
  </si>
  <si>
    <t xml:space="preserve">Serial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</si>
</sst>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D8" sqref="D8"/>
    </sheetView>
  </sheetViews>
  <sheetFormatPr defaultColWidth="9.140625" defaultRowHeight="12.75"/>
  <cols>
    <col min="3" max="5" width="12.7109375" style="0" customWidth="1"/>
    <col min="9" max="11" width="12.7109375" style="0" customWidth="1"/>
    <col min="15" max="17" width="12.7109375" style="0" customWidth="1"/>
    <col min="21" max="23" width="12.7109375" style="0" customWidth="1"/>
    <col min="27" max="29" width="12.7109375" style="0" customWidth="1"/>
  </cols>
  <sheetData>
    <row r="1" ht="12.75">
      <c r="A1" s="1" t="s">
        <v>2</v>
      </c>
    </row>
    <row r="2" ht="12.75">
      <c r="A2" s="1"/>
    </row>
    <row r="3" ht="12.75">
      <c r="A3" s="5" t="s">
        <v>0</v>
      </c>
    </row>
    <row r="4" spans="1:5" ht="12.75">
      <c r="A4" s="6" t="s">
        <v>1</v>
      </c>
      <c r="E4" s="6" t="s">
        <v>33</v>
      </c>
    </row>
    <row r="5" spans="1:6" ht="12.75">
      <c r="A5" s="6" t="s">
        <v>12</v>
      </c>
      <c r="C5" s="7">
        <v>100.279293</v>
      </c>
      <c r="D5" s="7"/>
      <c r="E5" s="6" t="s">
        <v>13</v>
      </c>
      <c r="F5" s="6"/>
    </row>
    <row r="7" ht="12.75">
      <c r="A7" s="4" t="s">
        <v>9</v>
      </c>
    </row>
    <row r="8" spans="1:2" ht="12.75">
      <c r="A8" s="3" t="s">
        <v>8</v>
      </c>
      <c r="B8" s="11">
        <v>440</v>
      </c>
    </row>
    <row r="9" spans="1:2" ht="12.75">
      <c r="A9" s="3"/>
      <c r="B9" s="3"/>
    </row>
    <row r="10" spans="3:28" ht="12.75">
      <c r="C10" s="10" t="s">
        <v>3</v>
      </c>
      <c r="D10" s="10"/>
      <c r="I10" s="10" t="s">
        <v>7</v>
      </c>
      <c r="J10" s="10"/>
      <c r="O10" s="10" t="s">
        <v>10</v>
      </c>
      <c r="P10" s="10"/>
      <c r="U10" s="10" t="s">
        <v>31</v>
      </c>
      <c r="V10" s="10"/>
      <c r="AA10" s="10" t="s">
        <v>32</v>
      </c>
      <c r="AB10" s="10"/>
    </row>
    <row r="11" spans="1:29" ht="12.75">
      <c r="A11" s="3" t="s">
        <v>4</v>
      </c>
      <c r="B11" s="3" t="s">
        <v>35</v>
      </c>
      <c r="C11" s="3" t="s">
        <v>5</v>
      </c>
      <c r="D11" s="3" t="s">
        <v>34</v>
      </c>
      <c r="E11" s="3" t="s">
        <v>6</v>
      </c>
      <c r="F11" s="3"/>
      <c r="G11" s="3" t="s">
        <v>4</v>
      </c>
      <c r="H11" s="3" t="s">
        <v>27</v>
      </c>
      <c r="I11" s="3" t="s">
        <v>5</v>
      </c>
      <c r="J11" s="3" t="s">
        <v>34</v>
      </c>
      <c r="K11" s="3" t="s">
        <v>6</v>
      </c>
      <c r="M11" s="3" t="s">
        <v>4</v>
      </c>
      <c r="N11" s="3" t="s">
        <v>27</v>
      </c>
      <c r="O11" s="3" t="s">
        <v>5</v>
      </c>
      <c r="P11" s="3" t="s">
        <v>34</v>
      </c>
      <c r="Q11" s="3" t="s">
        <v>6</v>
      </c>
      <c r="S11" s="3" t="s">
        <v>4</v>
      </c>
      <c r="T11" s="3" t="s">
        <v>27</v>
      </c>
      <c r="U11" s="3" t="s">
        <v>5</v>
      </c>
      <c r="V11" s="3" t="s">
        <v>34</v>
      </c>
      <c r="W11" s="3" t="s">
        <v>6</v>
      </c>
      <c r="Y11" s="3" t="s">
        <v>4</v>
      </c>
      <c r="Z11" s="3" t="s">
        <v>27</v>
      </c>
      <c r="AA11" s="3" t="s">
        <v>5</v>
      </c>
      <c r="AB11" s="3" t="s">
        <v>34</v>
      </c>
      <c r="AC11" s="3" t="s">
        <v>6</v>
      </c>
    </row>
    <row r="12" spans="1:29" ht="12.75">
      <c r="A12" s="1" t="s">
        <v>24</v>
      </c>
      <c r="B12" s="2">
        <v>1</v>
      </c>
      <c r="C12" s="8">
        <f aca="true" t="shared" si="0" ref="C12:C67">C13/2^($C$5/1200)</f>
        <v>16.20192462779099</v>
      </c>
      <c r="D12" s="8">
        <f aca="true" t="shared" si="1" ref="D12:D67">C12-$B$8/2^((B$69-B12)/12)</f>
        <v>-0.1496732034964232</v>
      </c>
      <c r="E12" s="8">
        <f aca="true" t="shared" si="2" ref="E12:E67">E13-($C$5-100)</f>
        <v>-15.919700999999748</v>
      </c>
      <c r="G12" s="1" t="s">
        <v>24</v>
      </c>
      <c r="H12" s="2">
        <v>1</v>
      </c>
      <c r="I12" s="8">
        <f aca="true" t="shared" si="3" ref="I12:I55">I13/2^($C$5/1200)</f>
        <v>32.46664100180526</v>
      </c>
      <c r="J12" s="8">
        <f aca="true" t="shared" si="4" ref="J12:J55">I12-$B$8/2^((H$57-H12)/12)</f>
        <v>-0.23655466076957055</v>
      </c>
      <c r="K12" s="8">
        <f aca="true" t="shared" si="5" ref="K12:K55">K13-($C$5-100)</f>
        <v>-12.5681849999998</v>
      </c>
      <c r="M12" s="1" t="s">
        <v>24</v>
      </c>
      <c r="N12" s="2">
        <v>1</v>
      </c>
      <c r="O12" s="8">
        <f aca="true" t="shared" si="6" ref="O12:O43">O13/2^($C$5/1200)</f>
        <v>65.05910885007114</v>
      </c>
      <c r="P12" s="8">
        <f aca="true" t="shared" si="7" ref="P12:P43">O12-$B$8/2^((N$45-N12)/12)</f>
        <v>-0.34728247507851506</v>
      </c>
      <c r="Q12" s="8">
        <f aca="true" t="shared" si="8" ref="Q12:Q43">Q13-($C$5-100)</f>
        <v>-9.216668999999854</v>
      </c>
      <c r="S12" s="1" t="s">
        <v>24</v>
      </c>
      <c r="T12" s="2">
        <v>1</v>
      </c>
      <c r="U12" s="8">
        <f aca="true" t="shared" si="9" ref="U12:U31">U13/2^($C$5/1200)</f>
        <v>130.370359044228</v>
      </c>
      <c r="V12" s="8">
        <f aca="true" t="shared" si="10" ref="V12:V31">U12-$B$8/2^((T$33-T12)/12)</f>
        <v>-0.4424236060713156</v>
      </c>
      <c r="W12" s="8">
        <f aca="true" t="shared" si="11" ref="W12:W31">W13-($C$5-100)</f>
        <v>-5.865152999999907</v>
      </c>
      <c r="Y12" s="1" t="s">
        <v>24</v>
      </c>
      <c r="Z12" s="2">
        <v>1</v>
      </c>
      <c r="AA12" s="8">
        <f aca="true" t="shared" si="12" ref="AA12:AA19">AA13/2^($C$5/1200)</f>
        <v>261.2459779688841</v>
      </c>
      <c r="AB12" s="8">
        <f aca="true" t="shared" si="13" ref="AB12:AB19">AA12-$B$8/2^((Z$21-Z12)/12)</f>
        <v>-0.37958733171450376</v>
      </c>
      <c r="AC12" s="8">
        <f aca="true" t="shared" si="14" ref="AC12:AC19">AC13-($C$5-100)</f>
        <v>-2.51363699999996</v>
      </c>
    </row>
    <row r="13" spans="1:29" ht="12.75">
      <c r="A13" s="9" t="s">
        <v>14</v>
      </c>
      <c r="B13" s="2">
        <v>2</v>
      </c>
      <c r="C13" s="8">
        <f t="shared" si="0"/>
        <v>17.168110639318687</v>
      </c>
      <c r="D13" s="8">
        <f t="shared" si="1"/>
        <v>-0.1558037967358139</v>
      </c>
      <c r="E13" s="8">
        <f t="shared" si="2"/>
        <v>-15.640407999999752</v>
      </c>
      <c r="G13" s="9" t="s">
        <v>14</v>
      </c>
      <c r="H13" s="2">
        <v>2</v>
      </c>
      <c r="I13" s="8">
        <f t="shared" si="3"/>
        <v>34.40275754955349</v>
      </c>
      <c r="J13" s="8">
        <f t="shared" si="4"/>
        <v>-0.24507132255552477</v>
      </c>
      <c r="K13" s="8">
        <f t="shared" si="5"/>
        <v>-12.288891999999805</v>
      </c>
      <c r="M13" s="9" t="s">
        <v>14</v>
      </c>
      <c r="N13" s="2">
        <v>2</v>
      </c>
      <c r="O13" s="8">
        <f t="shared" si="6"/>
        <v>68.93884550713315</v>
      </c>
      <c r="P13" s="8">
        <f t="shared" si="7"/>
        <v>-0.3568122370848812</v>
      </c>
      <c r="Q13" s="8">
        <f t="shared" si="8"/>
        <v>-8.937375999999858</v>
      </c>
      <c r="S13" s="9" t="s">
        <v>14</v>
      </c>
      <c r="T13" s="2">
        <v>2</v>
      </c>
      <c r="U13" s="8">
        <f t="shared" si="9"/>
        <v>138.14486856208583</v>
      </c>
      <c r="V13" s="8">
        <f t="shared" si="10"/>
        <v>-0.44644692635023375</v>
      </c>
      <c r="W13" s="8">
        <f t="shared" si="11"/>
        <v>-5.5858599999999115</v>
      </c>
      <c r="Y13" s="9" t="s">
        <v>14</v>
      </c>
      <c r="Z13" s="2">
        <v>2</v>
      </c>
      <c r="AA13" s="8">
        <f t="shared" si="12"/>
        <v>276.8251276859769</v>
      </c>
      <c r="AB13" s="8">
        <f t="shared" si="13"/>
        <v>-0.357503290895238</v>
      </c>
      <c r="AC13" s="8">
        <f t="shared" si="14"/>
        <v>-2.2343439999999646</v>
      </c>
    </row>
    <row r="14" spans="1:29" ht="12.75">
      <c r="A14" s="9" t="s">
        <v>15</v>
      </c>
      <c r="B14" s="2">
        <v>3</v>
      </c>
      <c r="C14" s="8">
        <f t="shared" si="0"/>
        <v>18.191914213593872</v>
      </c>
      <c r="D14" s="8">
        <f t="shared" si="1"/>
        <v>-0.16213378124410482</v>
      </c>
      <c r="E14" s="8">
        <f t="shared" si="2"/>
        <v>-15.361114999999756</v>
      </c>
      <c r="G14" s="9" t="s">
        <v>15</v>
      </c>
      <c r="H14" s="2">
        <v>3</v>
      </c>
      <c r="I14" s="8">
        <f t="shared" si="3"/>
        <v>36.45433252388352</v>
      </c>
      <c r="J14" s="8">
        <f t="shared" si="4"/>
        <v>-0.25376346579242437</v>
      </c>
      <c r="K14" s="8">
        <f t="shared" si="5"/>
        <v>-12.00959899999981</v>
      </c>
      <c r="M14" s="9" t="s">
        <v>15</v>
      </c>
      <c r="N14" s="2">
        <v>3</v>
      </c>
      <c r="O14" s="8">
        <f t="shared" si="6"/>
        <v>73.04994648495213</v>
      </c>
      <c r="P14" s="8">
        <f t="shared" si="7"/>
        <v>-0.36624549439974885</v>
      </c>
      <c r="Q14" s="8">
        <f t="shared" si="8"/>
        <v>-8.658082999999863</v>
      </c>
      <c r="S14" s="9" t="s">
        <v>15</v>
      </c>
      <c r="T14" s="2">
        <v>3</v>
      </c>
      <c r="U14" s="8">
        <f t="shared" si="9"/>
        <v>146.3830033908378</v>
      </c>
      <c r="V14" s="8">
        <f t="shared" si="10"/>
        <v>-0.4493805678659726</v>
      </c>
      <c r="W14" s="8">
        <f t="shared" si="11"/>
        <v>-5.306566999999916</v>
      </c>
      <c r="Y14" s="9" t="s">
        <v>15</v>
      </c>
      <c r="Z14" s="2">
        <v>3</v>
      </c>
      <c r="AA14" s="8">
        <f t="shared" si="12"/>
        <v>293.3333248387263</v>
      </c>
      <c r="AB14" s="8">
        <f t="shared" si="13"/>
        <v>-0.331443078681275</v>
      </c>
      <c r="AC14" s="8">
        <f t="shared" si="14"/>
        <v>-1.955050999999969</v>
      </c>
    </row>
    <row r="15" spans="1:29" ht="12.75">
      <c r="A15" s="9" t="s">
        <v>16</v>
      </c>
      <c r="B15" s="2">
        <v>4</v>
      </c>
      <c r="C15" s="8">
        <f t="shared" si="0"/>
        <v>19.276771317912022</v>
      </c>
      <c r="D15" s="8">
        <f t="shared" si="1"/>
        <v>-0.1686651647180355</v>
      </c>
      <c r="E15" s="8">
        <f t="shared" si="2"/>
        <v>-15.081821999999761</v>
      </c>
      <c r="G15" s="9" t="s">
        <v>16</v>
      </c>
      <c r="H15" s="2">
        <v>4</v>
      </c>
      <c r="I15" s="8">
        <f t="shared" si="3"/>
        <v>38.62825117572937</v>
      </c>
      <c r="J15" s="8">
        <f t="shared" si="4"/>
        <v>-0.26262178953074766</v>
      </c>
      <c r="K15" s="8">
        <f t="shared" si="5"/>
        <v>-11.730305999999814</v>
      </c>
      <c r="M15" s="9" t="s">
        <v>16</v>
      </c>
      <c r="N15" s="2">
        <v>4</v>
      </c>
      <c r="O15" s="8">
        <f t="shared" si="6"/>
        <v>77.40620896969068</v>
      </c>
      <c r="P15" s="8">
        <f t="shared" si="7"/>
        <v>-0.37553696082953536</v>
      </c>
      <c r="Q15" s="8">
        <f t="shared" si="8"/>
        <v>-8.378789999999867</v>
      </c>
      <c r="S15" s="9" t="s">
        <v>16</v>
      </c>
      <c r="T15" s="2">
        <v>4</v>
      </c>
      <c r="U15" s="8">
        <f t="shared" si="9"/>
        <v>155.11241137481522</v>
      </c>
      <c r="V15" s="8">
        <f t="shared" si="10"/>
        <v>-0.4510804862252371</v>
      </c>
      <c r="W15" s="8">
        <f t="shared" si="11"/>
        <v>-5.02727399999992</v>
      </c>
      <c r="Y15" s="9" t="s">
        <v>16</v>
      </c>
      <c r="Z15" s="2">
        <v>4</v>
      </c>
      <c r="AA15" s="8">
        <f t="shared" si="12"/>
        <v>310.82597226704166</v>
      </c>
      <c r="AB15" s="8">
        <f t="shared" si="13"/>
        <v>-0.3010114550392018</v>
      </c>
      <c r="AC15" s="8">
        <f t="shared" si="14"/>
        <v>-1.6757579999999734</v>
      </c>
    </row>
    <row r="16" spans="1:29" ht="12.75">
      <c r="A16" s="9" t="s">
        <v>17</v>
      </c>
      <c r="B16" s="2">
        <v>5</v>
      </c>
      <c r="C16" s="8">
        <f t="shared" si="0"/>
        <v>20.426322820135265</v>
      </c>
      <c r="D16" s="8">
        <f t="shared" si="1"/>
        <v>-0.17539948691910112</v>
      </c>
      <c r="E16" s="8">
        <f t="shared" si="2"/>
        <v>-14.802528999999765</v>
      </c>
      <c r="G16" s="9" t="s">
        <v>17</v>
      </c>
      <c r="H16" s="2">
        <v>5</v>
      </c>
      <c r="I16" s="8">
        <f t="shared" si="3"/>
        <v>40.93180935126549</v>
      </c>
      <c r="J16" s="8">
        <f t="shared" si="4"/>
        <v>-0.27163526284326167</v>
      </c>
      <c r="K16" s="8">
        <f t="shared" si="5"/>
        <v>-11.451012999999818</v>
      </c>
      <c r="M16" s="9" t="s">
        <v>17</v>
      </c>
      <c r="N16" s="2">
        <v>5</v>
      </c>
      <c r="O16" s="8">
        <f t="shared" si="6"/>
        <v>82.02225292928425</v>
      </c>
      <c r="P16" s="8">
        <f t="shared" si="7"/>
        <v>-0.3846362989332448</v>
      </c>
      <c r="Q16" s="8">
        <f t="shared" si="8"/>
        <v>-8.099496999999872</v>
      </c>
      <c r="S16" s="9" t="s">
        <v>17</v>
      </c>
      <c r="T16" s="2">
        <v>5</v>
      </c>
      <c r="U16" s="8">
        <f t="shared" si="9"/>
        <v>164.36238911064606</v>
      </c>
      <c r="V16" s="8">
        <f t="shared" si="10"/>
        <v>-0.4513893457888969</v>
      </c>
      <c r="W16" s="8">
        <f t="shared" si="11"/>
        <v>-4.747980999999925</v>
      </c>
      <c r="Y16" s="9" t="s">
        <v>17</v>
      </c>
      <c r="Z16" s="2">
        <v>5</v>
      </c>
      <c r="AA16" s="8">
        <f t="shared" si="12"/>
        <v>329.36177670528616</v>
      </c>
      <c r="AB16" s="8">
        <f t="shared" si="13"/>
        <v>-0.2657802075837594</v>
      </c>
      <c r="AC16" s="8">
        <f t="shared" si="14"/>
        <v>-1.3964649999999779</v>
      </c>
    </row>
    <row r="17" spans="1:29" ht="12.75">
      <c r="A17" s="9" t="s">
        <v>18</v>
      </c>
      <c r="B17" s="2">
        <v>6</v>
      </c>
      <c r="C17" s="8">
        <f t="shared" si="0"/>
        <v>21.644426707738305</v>
      </c>
      <c r="D17" s="8">
        <f t="shared" si="1"/>
        <v>-0.1823377568244453</v>
      </c>
      <c r="E17" s="8">
        <f t="shared" si="2"/>
        <v>-14.52323599999977</v>
      </c>
      <c r="G17" s="9" t="s">
        <v>18</v>
      </c>
      <c r="H17" s="2">
        <v>6</v>
      </c>
      <c r="I17" s="8">
        <f t="shared" si="3"/>
        <v>43.37273797735448</v>
      </c>
      <c r="J17" s="8">
        <f t="shared" si="4"/>
        <v>-0.280790951771003</v>
      </c>
      <c r="K17" s="8">
        <f t="shared" si="5"/>
        <v>-11.171719999999823</v>
      </c>
      <c r="M17" s="9" t="s">
        <v>18</v>
      </c>
      <c r="N17" s="2">
        <v>6</v>
      </c>
      <c r="O17" s="8">
        <f t="shared" si="6"/>
        <v>86.91357017923161</v>
      </c>
      <c r="P17" s="8">
        <f t="shared" si="7"/>
        <v>-0.3934876790193442</v>
      </c>
      <c r="Q17" s="8">
        <f t="shared" si="8"/>
        <v>-7.820203999999876</v>
      </c>
      <c r="S17" s="9" t="s">
        <v>18</v>
      </c>
      <c r="T17" s="2">
        <v>6</v>
      </c>
      <c r="U17" s="8">
        <f t="shared" si="9"/>
        <v>174.16398026899415</v>
      </c>
      <c r="V17" s="8">
        <f t="shared" si="10"/>
        <v>-0.45013544750781875</v>
      </c>
      <c r="W17" s="8">
        <f t="shared" si="11"/>
        <v>-4.468687999999929</v>
      </c>
      <c r="Y17" s="9" t="s">
        <v>18</v>
      </c>
      <c r="Z17" s="2">
        <v>6</v>
      </c>
      <c r="AA17" s="8">
        <f t="shared" si="12"/>
        <v>349.0029458068081</v>
      </c>
      <c r="AB17" s="8">
        <f t="shared" si="13"/>
        <v>-0.22528562619578452</v>
      </c>
      <c r="AC17" s="8">
        <f t="shared" si="14"/>
        <v>-1.1171719999999823</v>
      </c>
    </row>
    <row r="18" spans="1:29" ht="12.75">
      <c r="A18" s="9" t="s">
        <v>19</v>
      </c>
      <c r="B18" s="2">
        <v>7</v>
      </c>
      <c r="C18" s="8">
        <f t="shared" si="0"/>
        <v>22.935171035525272</v>
      </c>
      <c r="D18" s="8">
        <f t="shared" si="1"/>
        <v>-0.18948038395187794</v>
      </c>
      <c r="E18" s="8">
        <f t="shared" si="2"/>
        <v>-14.243942999999774</v>
      </c>
      <c r="G18" s="9" t="s">
        <v>19</v>
      </c>
      <c r="H18" s="2">
        <v>7</v>
      </c>
      <c r="I18" s="8">
        <f t="shared" si="3"/>
        <v>45.95922900716059</v>
      </c>
      <c r="J18" s="8">
        <f t="shared" si="4"/>
        <v>-0.2900738317937197</v>
      </c>
      <c r="K18" s="8">
        <f t="shared" si="5"/>
        <v>-10.892426999999827</v>
      </c>
      <c r="M18" s="9" t="s">
        <v>19</v>
      </c>
      <c r="N18" s="2">
        <v>7</v>
      </c>
      <c r="O18" s="8">
        <f t="shared" si="6"/>
        <v>92.09657637437607</v>
      </c>
      <c r="P18" s="8">
        <f t="shared" si="7"/>
        <v>-0.4020293035325295</v>
      </c>
      <c r="Q18" s="8">
        <f t="shared" si="8"/>
        <v>-7.5409109999998805</v>
      </c>
      <c r="S18" s="9" t="s">
        <v>19</v>
      </c>
      <c r="T18" s="2">
        <v>7</v>
      </c>
      <c r="U18" s="8">
        <f t="shared" si="9"/>
        <v>184.55007977961944</v>
      </c>
      <c r="V18" s="8">
        <f t="shared" si="10"/>
        <v>-0.4471315761977621</v>
      </c>
      <c r="W18" s="8">
        <f t="shared" si="11"/>
        <v>-4.189394999999934</v>
      </c>
      <c r="Y18" s="9" t="s">
        <v>19</v>
      </c>
      <c r="Z18" s="2">
        <v>7</v>
      </c>
      <c r="AA18" s="8">
        <f t="shared" si="12"/>
        <v>369.8153969178383</v>
      </c>
      <c r="AB18" s="8">
        <f t="shared" si="13"/>
        <v>-0.17902579379608596</v>
      </c>
      <c r="AC18" s="8">
        <f t="shared" si="14"/>
        <v>-0.8378789999999867</v>
      </c>
    </row>
    <row r="19" spans="1:29" ht="12.75">
      <c r="A19" s="9" t="s">
        <v>20</v>
      </c>
      <c r="B19" s="2">
        <v>8</v>
      </c>
      <c r="C19" s="8">
        <f t="shared" si="0"/>
        <v>24.302887645471074</v>
      </c>
      <c r="D19" s="8">
        <f t="shared" si="1"/>
        <v>-0.1968271033882516</v>
      </c>
      <c r="E19" s="8">
        <f t="shared" si="2"/>
        <v>-13.964649999999779</v>
      </c>
      <c r="G19" s="9" t="s">
        <v>20</v>
      </c>
      <c r="H19" s="2">
        <v>8</v>
      </c>
      <c r="I19" s="8">
        <f t="shared" si="3"/>
        <v>48.69996291300463</v>
      </c>
      <c r="J19" s="8">
        <f t="shared" si="4"/>
        <v>-0.29946658471404675</v>
      </c>
      <c r="K19" s="8">
        <f t="shared" si="5"/>
        <v>-10.613133999999832</v>
      </c>
      <c r="M19" s="9" t="s">
        <v>20</v>
      </c>
      <c r="N19" s="2">
        <v>8</v>
      </c>
      <c r="O19" s="8">
        <f t="shared" si="6"/>
        <v>97.58866610116591</v>
      </c>
      <c r="P19" s="8">
        <f t="shared" si="7"/>
        <v>-0.41019289427143235</v>
      </c>
      <c r="Q19" s="8">
        <f t="shared" si="8"/>
        <v>-7.261617999999885</v>
      </c>
      <c r="S19" s="9" t="s">
        <v>20</v>
      </c>
      <c r="T19" s="2">
        <v>8</v>
      </c>
      <c r="U19" s="8">
        <f t="shared" si="9"/>
        <v>195.55554422941302</v>
      </c>
      <c r="V19" s="8">
        <f t="shared" si="10"/>
        <v>-0.4421737614616177</v>
      </c>
      <c r="W19" s="8">
        <f t="shared" si="11"/>
        <v>-3.910101999999938</v>
      </c>
      <c r="Y19" s="9" t="s">
        <v>20</v>
      </c>
      <c r="Z19" s="2">
        <v>8</v>
      </c>
      <c r="AA19" s="8">
        <f t="shared" si="12"/>
        <v>391.8689783014159</v>
      </c>
      <c r="AB19" s="8">
        <f t="shared" si="13"/>
        <v>-0.1264576803333739</v>
      </c>
      <c r="AC19" s="8">
        <f t="shared" si="14"/>
        <v>-0.5585859999999911</v>
      </c>
    </row>
    <row r="20" spans="1:29" ht="12.75">
      <c r="A20" s="9" t="s">
        <v>21</v>
      </c>
      <c r="B20" s="2">
        <v>9</v>
      </c>
      <c r="C20" s="8">
        <f t="shared" si="0"/>
        <v>25.752166704732126</v>
      </c>
      <c r="D20" s="8">
        <f t="shared" si="1"/>
        <v>-0.20437689401445525</v>
      </c>
      <c r="E20" s="8">
        <f t="shared" si="2"/>
        <v>-13.685356999999783</v>
      </c>
      <c r="G20" s="9" t="s">
        <v>21</v>
      </c>
      <c r="H20" s="2">
        <v>9</v>
      </c>
      <c r="I20" s="8">
        <f t="shared" si="3"/>
        <v>51.60413781872866</v>
      </c>
      <c r="J20" s="8">
        <f t="shared" si="4"/>
        <v>-0.30894937876448125</v>
      </c>
      <c r="K20" s="8">
        <f t="shared" si="5"/>
        <v>-10.333840999999836</v>
      </c>
      <c r="M20" s="9" t="s">
        <v>21</v>
      </c>
      <c r="N20" s="2">
        <v>9</v>
      </c>
      <c r="O20" s="8">
        <f t="shared" si="6"/>
        <v>103.40827125528823</v>
      </c>
      <c r="P20" s="8">
        <f t="shared" si="7"/>
        <v>-0.4179031396980548</v>
      </c>
      <c r="Q20" s="8">
        <f t="shared" si="8"/>
        <v>-6.982324999999889</v>
      </c>
      <c r="S20" s="9" t="s">
        <v>21</v>
      </c>
      <c r="T20" s="2">
        <v>9</v>
      </c>
      <c r="U20" s="8">
        <f t="shared" si="9"/>
        <v>207.2173088439115</v>
      </c>
      <c r="V20" s="8">
        <f t="shared" si="10"/>
        <v>-0.43503994606109586</v>
      </c>
      <c r="W20" s="8">
        <f t="shared" si="11"/>
        <v>-3.6308089999999424</v>
      </c>
      <c r="Y20" s="9" t="s">
        <v>21</v>
      </c>
      <c r="Z20" s="2">
        <v>9</v>
      </c>
      <c r="AA20" s="8">
        <f>AA21/2^($C$5/1200)</f>
        <v>415.23770355378736</v>
      </c>
      <c r="AB20" s="8">
        <f>AA20-$B$8/2^((Z$21-Z20)/12)</f>
        <v>-0.06699402615777217</v>
      </c>
      <c r="AC20" s="8">
        <f>AC21-($C$5-100)</f>
        <v>-0.2792929999999956</v>
      </c>
    </row>
    <row r="21" spans="1:29" ht="12.75">
      <c r="A21" s="9" t="s">
        <v>11</v>
      </c>
      <c r="B21" s="2">
        <v>10</v>
      </c>
      <c r="C21" s="8">
        <f t="shared" si="0"/>
        <v>27.28787211061722</v>
      </c>
      <c r="D21" s="8">
        <f t="shared" si="1"/>
        <v>-0.21212788938278138</v>
      </c>
      <c r="E21" s="8">
        <f t="shared" si="2"/>
        <v>-13.406063999999787</v>
      </c>
      <c r="G21" s="9" t="s">
        <v>11</v>
      </c>
      <c r="H21" s="2">
        <v>10</v>
      </c>
      <c r="I21" s="8">
        <f t="shared" si="3"/>
        <v>54.681500369340704</v>
      </c>
      <c r="J21" s="8">
        <f t="shared" si="4"/>
        <v>-0.31849963065929643</v>
      </c>
      <c r="K21" s="8">
        <f t="shared" si="5"/>
        <v>-10.05454799999984</v>
      </c>
      <c r="M21" s="9" t="s">
        <v>11</v>
      </c>
      <c r="N21" s="2">
        <v>10</v>
      </c>
      <c r="O21" s="8">
        <f t="shared" si="6"/>
        <v>109.57492290059608</v>
      </c>
      <c r="P21" s="8">
        <f t="shared" si="7"/>
        <v>-0.42507709940392147</v>
      </c>
      <c r="Q21" s="8">
        <f t="shared" si="8"/>
        <v>-6.703031999999894</v>
      </c>
      <c r="S21" s="9" t="s">
        <v>11</v>
      </c>
      <c r="T21" s="2">
        <v>10</v>
      </c>
      <c r="U21" s="8">
        <f t="shared" si="9"/>
        <v>219.5745114448903</v>
      </c>
      <c r="V21" s="8">
        <f t="shared" si="10"/>
        <v>-0.42548855510969474</v>
      </c>
      <c r="W21" s="8">
        <f t="shared" si="11"/>
        <v>-3.351515999999947</v>
      </c>
      <c r="Y21" s="9" t="s">
        <v>11</v>
      </c>
      <c r="Z21" s="2">
        <v>10</v>
      </c>
      <c r="AA21" s="8">
        <f>B8</f>
        <v>440</v>
      </c>
      <c r="AB21" s="8">
        <v>0</v>
      </c>
      <c r="AC21" s="8">
        <f>0</f>
        <v>0</v>
      </c>
    </row>
    <row r="22" spans="1:29" ht="12.75">
      <c r="A22" s="9" t="s">
        <v>22</v>
      </c>
      <c r="B22" s="2">
        <v>11</v>
      </c>
      <c r="C22" s="8">
        <f t="shared" si="0"/>
        <v>28.91515781421883</v>
      </c>
      <c r="D22" s="8">
        <f t="shared" si="1"/>
        <v>-0.2200772806617941</v>
      </c>
      <c r="E22" s="8">
        <f t="shared" si="2"/>
        <v>-13.126770999999792</v>
      </c>
      <c r="G22" s="9" t="s">
        <v>22</v>
      </c>
      <c r="H22" s="2">
        <v>11</v>
      </c>
      <c r="I22" s="8">
        <f t="shared" si="3"/>
        <v>57.942378441540875</v>
      </c>
      <c r="J22" s="8">
        <f t="shared" si="4"/>
        <v>-0.32809174822038045</v>
      </c>
      <c r="K22" s="8">
        <f t="shared" si="5"/>
        <v>-9.775254999999845</v>
      </c>
      <c r="M22" s="9" t="s">
        <v>22</v>
      </c>
      <c r="N22" s="2">
        <v>11</v>
      </c>
      <c r="O22" s="8">
        <f t="shared" si="6"/>
        <v>116.10931681693269</v>
      </c>
      <c r="P22" s="8">
        <f t="shared" si="7"/>
        <v>-0.43162356258979173</v>
      </c>
      <c r="Q22" s="8">
        <f t="shared" si="8"/>
        <v>-6.423738999999898</v>
      </c>
      <c r="S22" s="9" t="s">
        <v>22</v>
      </c>
      <c r="T22" s="2">
        <v>11</v>
      </c>
      <c r="U22" s="8">
        <f t="shared" si="9"/>
        <v>232.66862380004733</v>
      </c>
      <c r="V22" s="8">
        <f t="shared" si="10"/>
        <v>-0.4132569589976356</v>
      </c>
      <c r="W22" s="8">
        <f t="shared" si="11"/>
        <v>-3.0722229999999513</v>
      </c>
      <c r="Y22" s="9" t="s">
        <v>22</v>
      </c>
      <c r="Z22" s="2">
        <v>11</v>
      </c>
      <c r="AA22" s="8">
        <f>AA21*2^($C$5/1200)</f>
        <v>466.23897190232447</v>
      </c>
      <c r="AB22" s="8">
        <f>AA22-$B$8/2^((Z$21-Z22)/12)</f>
        <v>0.07521038423453774</v>
      </c>
      <c r="AC22" s="8">
        <f>AC21+($C$5-100)</f>
        <v>0.2792929999999956</v>
      </c>
    </row>
    <row r="23" spans="1:29" ht="12.75">
      <c r="A23" s="9" t="s">
        <v>23</v>
      </c>
      <c r="B23" s="2">
        <v>12</v>
      </c>
      <c r="C23" s="8">
        <f t="shared" si="0"/>
        <v>30.639485117488295</v>
      </c>
      <c r="D23" s="8">
        <f t="shared" si="1"/>
        <v>-0.22822121101945925</v>
      </c>
      <c r="E23" s="8">
        <f t="shared" si="2"/>
        <v>-12.847477999999796</v>
      </c>
      <c r="G23" s="9" t="s">
        <v>23</v>
      </c>
      <c r="H23" s="2">
        <v>12</v>
      </c>
      <c r="I23" s="8">
        <f t="shared" si="3"/>
        <v>61.39771580490778</v>
      </c>
      <c r="J23" s="8">
        <f t="shared" si="4"/>
        <v>-0.33769685210773304</v>
      </c>
      <c r="K23" s="8">
        <f t="shared" si="5"/>
        <v>-9.49596199999985</v>
      </c>
      <c r="M23" s="9" t="s">
        <v>23</v>
      </c>
      <c r="N23" s="2">
        <v>12</v>
      </c>
      <c r="O23" s="8">
        <f t="shared" si="6"/>
        <v>123.03338295683629</v>
      </c>
      <c r="P23" s="8">
        <f t="shared" si="7"/>
        <v>-0.43744235719475455</v>
      </c>
      <c r="Q23" s="8">
        <f t="shared" si="8"/>
        <v>-6.144445999999903</v>
      </c>
      <c r="S23" s="9" t="s">
        <v>23</v>
      </c>
      <c r="T23" s="2">
        <v>12</v>
      </c>
      <c r="U23" s="8">
        <f t="shared" si="9"/>
        <v>246.5435908055972</v>
      </c>
      <c r="V23" s="8">
        <f t="shared" si="10"/>
        <v>-0.3980598224648588</v>
      </c>
      <c r="W23" s="8">
        <f t="shared" si="11"/>
        <v>-2.7929299999999557</v>
      </c>
      <c r="Y23" s="9" t="s">
        <v>23</v>
      </c>
      <c r="Z23" s="2">
        <v>12</v>
      </c>
      <c r="AA23" s="8">
        <f aca="true" t="shared" si="15" ref="AA23:AA72">AA22*2^($C$5/1200)</f>
        <v>494.0426793648557</v>
      </c>
      <c r="AB23" s="8">
        <f aca="true" t="shared" si="16" ref="AB23:AB72">AA23-$B$8/2^((Z$21-Z23)/12)</f>
        <v>0.15937810873157332</v>
      </c>
      <c r="AC23" s="8">
        <f aca="true" t="shared" si="17" ref="AC23:AC72">AC22+($C$5-100)</f>
        <v>0.5585859999999911</v>
      </c>
    </row>
    <row r="24" spans="1:29" ht="12.75">
      <c r="A24" s="1" t="s">
        <v>25</v>
      </c>
      <c r="B24" s="2">
        <v>13</v>
      </c>
      <c r="C24" s="8">
        <f t="shared" si="0"/>
        <v>32.46664100180526</v>
      </c>
      <c r="D24" s="8">
        <f t="shared" si="1"/>
        <v>-0.23655466076957055</v>
      </c>
      <c r="E24" s="8">
        <f t="shared" si="2"/>
        <v>-12.5681849999998</v>
      </c>
      <c r="G24" s="1" t="s">
        <v>25</v>
      </c>
      <c r="H24" s="2">
        <v>13</v>
      </c>
      <c r="I24" s="8">
        <f t="shared" si="3"/>
        <v>65.05910885007114</v>
      </c>
      <c r="J24" s="8">
        <f t="shared" si="4"/>
        <v>-0.34728247507851506</v>
      </c>
      <c r="K24" s="8">
        <f t="shared" si="5"/>
        <v>-9.216668999999854</v>
      </c>
      <c r="M24" s="1" t="s">
        <v>25</v>
      </c>
      <c r="N24" s="2">
        <v>13</v>
      </c>
      <c r="O24" s="8">
        <f t="shared" si="6"/>
        <v>130.370359044228</v>
      </c>
      <c r="P24" s="8">
        <f t="shared" si="7"/>
        <v>-0.4424236060713156</v>
      </c>
      <c r="Q24" s="8">
        <f t="shared" si="8"/>
        <v>-5.865152999999907</v>
      </c>
      <c r="S24" s="1" t="s">
        <v>25</v>
      </c>
      <c r="T24" s="2">
        <v>13</v>
      </c>
      <c r="U24" s="8">
        <f t="shared" si="9"/>
        <v>261.2459779688841</v>
      </c>
      <c r="V24" s="8">
        <f t="shared" si="10"/>
        <v>-0.37958733171450376</v>
      </c>
      <c r="W24" s="8">
        <f t="shared" si="11"/>
        <v>-2.51363699999996</v>
      </c>
      <c r="Y24" s="1" t="s">
        <v>25</v>
      </c>
      <c r="Z24" s="2">
        <v>13</v>
      </c>
      <c r="AA24" s="8">
        <f t="shared" si="15"/>
        <v>523.5044338703183</v>
      </c>
      <c r="AB24" s="8">
        <f t="shared" si="16"/>
        <v>0.25330326912103374</v>
      </c>
      <c r="AC24" s="8">
        <f t="shared" si="17"/>
        <v>0.8378789999999867</v>
      </c>
    </row>
    <row r="25" spans="1:29" ht="12.75">
      <c r="A25" s="9" t="s">
        <v>14</v>
      </c>
      <c r="B25" s="2">
        <v>14</v>
      </c>
      <c r="C25" s="8">
        <f t="shared" si="0"/>
        <v>34.40275754955349</v>
      </c>
      <c r="D25" s="8">
        <f t="shared" si="1"/>
        <v>-0.24507132255552477</v>
      </c>
      <c r="E25" s="8">
        <f t="shared" si="2"/>
        <v>-12.288891999999805</v>
      </c>
      <c r="G25" s="9" t="s">
        <v>14</v>
      </c>
      <c r="H25" s="2">
        <v>14</v>
      </c>
      <c r="I25" s="8">
        <f t="shared" si="3"/>
        <v>68.93884550713315</v>
      </c>
      <c r="J25" s="8">
        <f t="shared" si="4"/>
        <v>-0.3568122370848812</v>
      </c>
      <c r="K25" s="8">
        <f t="shared" si="5"/>
        <v>-8.937375999999858</v>
      </c>
      <c r="M25" s="9" t="s">
        <v>14</v>
      </c>
      <c r="N25" s="2">
        <v>14</v>
      </c>
      <c r="O25" s="8">
        <f t="shared" si="6"/>
        <v>138.14486856208583</v>
      </c>
      <c r="P25" s="8">
        <f t="shared" si="7"/>
        <v>-0.44644692635023375</v>
      </c>
      <c r="Q25" s="8">
        <f t="shared" si="8"/>
        <v>-5.5858599999999115</v>
      </c>
      <c r="S25" s="9" t="s">
        <v>14</v>
      </c>
      <c r="T25" s="2">
        <v>14</v>
      </c>
      <c r="U25" s="8">
        <f t="shared" si="9"/>
        <v>276.8251276859769</v>
      </c>
      <c r="V25" s="8">
        <f t="shared" si="10"/>
        <v>-0.357503290895238</v>
      </c>
      <c r="W25" s="8">
        <f t="shared" si="11"/>
        <v>-2.2343439999999646</v>
      </c>
      <c r="Y25" s="9" t="s">
        <v>14</v>
      </c>
      <c r="Z25" s="2">
        <v>14</v>
      </c>
      <c r="AA25" s="8">
        <f t="shared" si="15"/>
        <v>554.7231114409218</v>
      </c>
      <c r="AB25" s="8">
        <f t="shared" si="16"/>
        <v>0.35784948717753196</v>
      </c>
      <c r="AC25" s="8">
        <f t="shared" si="17"/>
        <v>1.1171719999999823</v>
      </c>
    </row>
    <row r="26" spans="1:29" ht="12.75">
      <c r="A26" s="9" t="s">
        <v>15</v>
      </c>
      <c r="B26" s="2">
        <v>15</v>
      </c>
      <c r="C26" s="8">
        <f t="shared" si="0"/>
        <v>36.45433252388352</v>
      </c>
      <c r="D26" s="8">
        <f t="shared" si="1"/>
        <v>-0.25376346579242437</v>
      </c>
      <c r="E26" s="8">
        <f t="shared" si="2"/>
        <v>-12.00959899999981</v>
      </c>
      <c r="G26" s="9" t="s">
        <v>15</v>
      </c>
      <c r="H26" s="2">
        <v>15</v>
      </c>
      <c r="I26" s="8">
        <f t="shared" si="3"/>
        <v>73.04994648495213</v>
      </c>
      <c r="J26" s="8">
        <f t="shared" si="4"/>
        <v>-0.36624549439974885</v>
      </c>
      <c r="K26" s="8">
        <f t="shared" si="5"/>
        <v>-8.658082999999863</v>
      </c>
      <c r="M26" s="9" t="s">
        <v>15</v>
      </c>
      <c r="N26" s="2">
        <v>15</v>
      </c>
      <c r="O26" s="8">
        <f t="shared" si="6"/>
        <v>146.3830033908378</v>
      </c>
      <c r="P26" s="8">
        <f t="shared" si="7"/>
        <v>-0.4493805678659726</v>
      </c>
      <c r="Q26" s="8">
        <f t="shared" si="8"/>
        <v>-5.306566999999916</v>
      </c>
      <c r="S26" s="9" t="s">
        <v>15</v>
      </c>
      <c r="T26" s="2">
        <v>15</v>
      </c>
      <c r="U26" s="8">
        <f t="shared" si="9"/>
        <v>293.3333248387263</v>
      </c>
      <c r="V26" s="8">
        <f t="shared" si="10"/>
        <v>-0.331443078681275</v>
      </c>
      <c r="W26" s="8">
        <f t="shared" si="11"/>
        <v>-1.955050999999969</v>
      </c>
      <c r="Y26" s="9" t="s">
        <v>15</v>
      </c>
      <c r="Z26" s="2">
        <v>15</v>
      </c>
      <c r="AA26" s="8">
        <f t="shared" si="15"/>
        <v>587.803484474259</v>
      </c>
      <c r="AB26" s="8">
        <f t="shared" si="16"/>
        <v>0.47394863944384724</v>
      </c>
      <c r="AC26" s="8">
        <f t="shared" si="17"/>
        <v>1.3964649999999779</v>
      </c>
    </row>
    <row r="27" spans="1:29" ht="12.75">
      <c r="A27" s="9" t="s">
        <v>16</v>
      </c>
      <c r="B27" s="2">
        <v>16</v>
      </c>
      <c r="C27" s="8">
        <f t="shared" si="0"/>
        <v>38.62825117572937</v>
      </c>
      <c r="D27" s="8">
        <f t="shared" si="1"/>
        <v>-0.26262178953074766</v>
      </c>
      <c r="E27" s="8">
        <f t="shared" si="2"/>
        <v>-11.730305999999814</v>
      </c>
      <c r="G27" s="9" t="s">
        <v>16</v>
      </c>
      <c r="H27" s="2">
        <v>16</v>
      </c>
      <c r="I27" s="8">
        <f t="shared" si="3"/>
        <v>77.40620896969068</v>
      </c>
      <c r="J27" s="8">
        <f t="shared" si="4"/>
        <v>-0.37553696082953536</v>
      </c>
      <c r="K27" s="8">
        <f t="shared" si="5"/>
        <v>-8.378789999999867</v>
      </c>
      <c r="M27" s="9" t="s">
        <v>16</v>
      </c>
      <c r="N27" s="2">
        <v>16</v>
      </c>
      <c r="O27" s="8">
        <f t="shared" si="6"/>
        <v>155.11241137481522</v>
      </c>
      <c r="P27" s="8">
        <f t="shared" si="7"/>
        <v>-0.4510804862252371</v>
      </c>
      <c r="Q27" s="8">
        <f t="shared" si="8"/>
        <v>-5.02727399999992</v>
      </c>
      <c r="S27" s="9" t="s">
        <v>16</v>
      </c>
      <c r="T27" s="2">
        <v>16</v>
      </c>
      <c r="U27" s="8">
        <f t="shared" si="9"/>
        <v>310.82597226704166</v>
      </c>
      <c r="V27" s="8">
        <f t="shared" si="10"/>
        <v>-0.3010114550392018</v>
      </c>
      <c r="W27" s="8">
        <f t="shared" si="11"/>
        <v>-1.6757579999999734</v>
      </c>
      <c r="Y27" s="9" t="s">
        <v>16</v>
      </c>
      <c r="Z27" s="2">
        <v>16</v>
      </c>
      <c r="AA27" s="8">
        <f t="shared" si="15"/>
        <v>622.8565733679146</v>
      </c>
      <c r="AB27" s="8">
        <f t="shared" si="16"/>
        <v>0.6026059237527761</v>
      </c>
      <c r="AC27" s="8">
        <f t="shared" si="17"/>
        <v>1.6757579999999734</v>
      </c>
    </row>
    <row r="28" spans="1:29" ht="12.75">
      <c r="A28" s="9" t="s">
        <v>17</v>
      </c>
      <c r="B28" s="2">
        <v>17</v>
      </c>
      <c r="C28" s="8">
        <f t="shared" si="0"/>
        <v>40.93180935126549</v>
      </c>
      <c r="D28" s="8">
        <f t="shared" si="1"/>
        <v>-0.27163526284326167</v>
      </c>
      <c r="E28" s="8">
        <f t="shared" si="2"/>
        <v>-11.451012999999818</v>
      </c>
      <c r="G28" s="9" t="s">
        <v>17</v>
      </c>
      <c r="H28" s="2">
        <v>17</v>
      </c>
      <c r="I28" s="8">
        <f t="shared" si="3"/>
        <v>82.02225292928425</v>
      </c>
      <c r="J28" s="8">
        <f t="shared" si="4"/>
        <v>-0.3846362989332448</v>
      </c>
      <c r="K28" s="8">
        <f t="shared" si="5"/>
        <v>-8.099496999999872</v>
      </c>
      <c r="M28" s="9" t="s">
        <v>17</v>
      </c>
      <c r="N28" s="2">
        <v>17</v>
      </c>
      <c r="O28" s="8">
        <f t="shared" si="6"/>
        <v>164.36238911064606</v>
      </c>
      <c r="P28" s="8">
        <f t="shared" si="7"/>
        <v>-0.4513893457888969</v>
      </c>
      <c r="Q28" s="8">
        <f t="shared" si="8"/>
        <v>-4.747980999999925</v>
      </c>
      <c r="S28" s="9" t="s">
        <v>17</v>
      </c>
      <c r="T28" s="2">
        <v>17</v>
      </c>
      <c r="U28" s="8">
        <f t="shared" si="9"/>
        <v>329.36177670528616</v>
      </c>
      <c r="V28" s="8">
        <f t="shared" si="10"/>
        <v>-0.2657802075837594</v>
      </c>
      <c r="W28" s="8">
        <f t="shared" si="11"/>
        <v>-1.3964649999999779</v>
      </c>
      <c r="Y28" s="9" t="s">
        <v>17</v>
      </c>
      <c r="Z28" s="2">
        <v>17</v>
      </c>
      <c r="AA28" s="8">
        <f t="shared" si="15"/>
        <v>660.0000191128664</v>
      </c>
      <c r="AB28" s="8">
        <f t="shared" si="16"/>
        <v>0.7449052871265849</v>
      </c>
      <c r="AC28" s="8">
        <f t="shared" si="17"/>
        <v>1.955050999999969</v>
      </c>
    </row>
    <row r="29" spans="1:29" ht="12.75">
      <c r="A29" s="9" t="s">
        <v>18</v>
      </c>
      <c r="B29" s="2">
        <v>18</v>
      </c>
      <c r="C29" s="8">
        <f t="shared" si="0"/>
        <v>43.37273797735448</v>
      </c>
      <c r="D29" s="8">
        <f t="shared" si="1"/>
        <v>-0.280790951771003</v>
      </c>
      <c r="E29" s="8">
        <f t="shared" si="2"/>
        <v>-11.171719999999823</v>
      </c>
      <c r="G29" s="9" t="s">
        <v>18</v>
      </c>
      <c r="H29" s="2">
        <v>18</v>
      </c>
      <c r="I29" s="8">
        <f t="shared" si="3"/>
        <v>86.91357017923161</v>
      </c>
      <c r="J29" s="8">
        <f t="shared" si="4"/>
        <v>-0.3934876790193442</v>
      </c>
      <c r="K29" s="8">
        <f t="shared" si="5"/>
        <v>-7.820203999999876</v>
      </c>
      <c r="M29" s="9" t="s">
        <v>18</v>
      </c>
      <c r="N29" s="2">
        <v>18</v>
      </c>
      <c r="O29" s="8">
        <f t="shared" si="6"/>
        <v>174.16398026899415</v>
      </c>
      <c r="P29" s="8">
        <f t="shared" si="7"/>
        <v>-0.45013544750781875</v>
      </c>
      <c r="Q29" s="8">
        <f t="shared" si="8"/>
        <v>-4.468687999999929</v>
      </c>
      <c r="S29" s="9" t="s">
        <v>18</v>
      </c>
      <c r="T29" s="2">
        <v>18</v>
      </c>
      <c r="U29" s="8">
        <f t="shared" si="9"/>
        <v>349.0029458068081</v>
      </c>
      <c r="V29" s="8">
        <f t="shared" si="10"/>
        <v>-0.22528562619578452</v>
      </c>
      <c r="W29" s="8">
        <f t="shared" si="11"/>
        <v>-1.1171719999999823</v>
      </c>
      <c r="Y29" s="9" t="s">
        <v>18</v>
      </c>
      <c r="Z29" s="2">
        <v>18</v>
      </c>
      <c r="AA29" s="8">
        <f t="shared" si="15"/>
        <v>699.3584781061303</v>
      </c>
      <c r="AB29" s="8">
        <f t="shared" si="16"/>
        <v>0.9020152401225232</v>
      </c>
      <c r="AC29" s="8">
        <f t="shared" si="17"/>
        <v>2.2343439999999646</v>
      </c>
    </row>
    <row r="30" spans="1:29" ht="12.75">
      <c r="A30" s="9" t="s">
        <v>19</v>
      </c>
      <c r="B30" s="2">
        <v>19</v>
      </c>
      <c r="C30" s="8">
        <f t="shared" si="0"/>
        <v>45.95922900716059</v>
      </c>
      <c r="D30" s="8">
        <f t="shared" si="1"/>
        <v>-0.2900738317937197</v>
      </c>
      <c r="E30" s="8">
        <f t="shared" si="2"/>
        <v>-10.892426999999827</v>
      </c>
      <c r="G30" s="9" t="s">
        <v>19</v>
      </c>
      <c r="H30" s="2">
        <v>19</v>
      </c>
      <c r="I30" s="8">
        <f t="shared" si="3"/>
        <v>92.09657637437607</v>
      </c>
      <c r="J30" s="8">
        <f t="shared" si="4"/>
        <v>-0.4020293035325295</v>
      </c>
      <c r="K30" s="8">
        <f t="shared" si="5"/>
        <v>-7.5409109999998805</v>
      </c>
      <c r="M30" s="9" t="s">
        <v>19</v>
      </c>
      <c r="N30" s="2">
        <v>19</v>
      </c>
      <c r="O30" s="8">
        <f t="shared" si="6"/>
        <v>184.55007977961944</v>
      </c>
      <c r="P30" s="8">
        <f t="shared" si="7"/>
        <v>-0.4471315761977621</v>
      </c>
      <c r="Q30" s="8">
        <f t="shared" si="8"/>
        <v>-4.189394999999934</v>
      </c>
      <c r="S30" s="9" t="s">
        <v>19</v>
      </c>
      <c r="T30" s="2">
        <v>19</v>
      </c>
      <c r="U30" s="8">
        <f t="shared" si="9"/>
        <v>369.8153969178383</v>
      </c>
      <c r="V30" s="8">
        <f t="shared" si="10"/>
        <v>-0.17902579379608596</v>
      </c>
      <c r="W30" s="8">
        <f t="shared" si="11"/>
        <v>-0.8378789999999867</v>
      </c>
      <c r="Y30" s="9" t="s">
        <v>19</v>
      </c>
      <c r="Z30" s="2">
        <v>19</v>
      </c>
      <c r="AA30" s="8">
        <f t="shared" si="15"/>
        <v>741.0640405076738</v>
      </c>
      <c r="AB30" s="8">
        <f t="shared" si="16"/>
        <v>1.0751950844049816</v>
      </c>
      <c r="AC30" s="8">
        <f t="shared" si="17"/>
        <v>2.51363699999996</v>
      </c>
    </row>
    <row r="31" spans="1:29" ht="12.75">
      <c r="A31" s="9" t="s">
        <v>20</v>
      </c>
      <c r="B31" s="2">
        <v>20</v>
      </c>
      <c r="C31" s="8">
        <f t="shared" si="0"/>
        <v>48.69996291300463</v>
      </c>
      <c r="D31" s="8">
        <f t="shared" si="1"/>
        <v>-0.29946658471404675</v>
      </c>
      <c r="E31" s="8">
        <f t="shared" si="2"/>
        <v>-10.613133999999832</v>
      </c>
      <c r="G31" s="9" t="s">
        <v>20</v>
      </c>
      <c r="H31" s="2">
        <v>20</v>
      </c>
      <c r="I31" s="8">
        <f t="shared" si="3"/>
        <v>97.58866610116591</v>
      </c>
      <c r="J31" s="8">
        <f t="shared" si="4"/>
        <v>-0.41019289427143235</v>
      </c>
      <c r="K31" s="8">
        <f t="shared" si="5"/>
        <v>-7.261617999999885</v>
      </c>
      <c r="M31" s="9" t="s">
        <v>20</v>
      </c>
      <c r="N31" s="2">
        <v>20</v>
      </c>
      <c r="O31" s="8">
        <f t="shared" si="6"/>
        <v>195.55554422941302</v>
      </c>
      <c r="P31" s="8">
        <f t="shared" si="7"/>
        <v>-0.4421737614616177</v>
      </c>
      <c r="Q31" s="8">
        <f t="shared" si="8"/>
        <v>-3.910101999999938</v>
      </c>
      <c r="S31" s="9" t="s">
        <v>20</v>
      </c>
      <c r="T31" s="2">
        <v>20</v>
      </c>
      <c r="U31" s="8">
        <f t="shared" si="9"/>
        <v>391.8689783014159</v>
      </c>
      <c r="V31" s="8">
        <f t="shared" si="10"/>
        <v>-0.1264576803333739</v>
      </c>
      <c r="W31" s="8">
        <f t="shared" si="11"/>
        <v>-0.5585859999999911</v>
      </c>
      <c r="Y31" s="9" t="s">
        <v>20</v>
      </c>
      <c r="Z31" s="2">
        <v>20</v>
      </c>
      <c r="AA31" s="8">
        <f t="shared" si="15"/>
        <v>785.2566735456371</v>
      </c>
      <c r="AB31" s="8">
        <f t="shared" si="16"/>
        <v>1.2658015821385789</v>
      </c>
      <c r="AC31" s="8">
        <f t="shared" si="17"/>
        <v>2.7929299999999557</v>
      </c>
    </row>
    <row r="32" spans="1:29" ht="12.75">
      <c r="A32" s="9" t="s">
        <v>21</v>
      </c>
      <c r="B32" s="2">
        <v>21</v>
      </c>
      <c r="C32" s="8">
        <f t="shared" si="0"/>
        <v>51.60413781872866</v>
      </c>
      <c r="D32" s="8">
        <f t="shared" si="1"/>
        <v>-0.30894937876448125</v>
      </c>
      <c r="E32" s="8">
        <f t="shared" si="2"/>
        <v>-10.333840999999836</v>
      </c>
      <c r="G32" s="9" t="s">
        <v>21</v>
      </c>
      <c r="H32" s="2">
        <v>21</v>
      </c>
      <c r="I32" s="8">
        <f t="shared" si="3"/>
        <v>103.40827125528823</v>
      </c>
      <c r="J32" s="8">
        <f t="shared" si="4"/>
        <v>-0.4179031396980548</v>
      </c>
      <c r="K32" s="8">
        <f t="shared" si="5"/>
        <v>-6.982324999999889</v>
      </c>
      <c r="M32" s="9" t="s">
        <v>21</v>
      </c>
      <c r="N32" s="2">
        <v>21</v>
      </c>
      <c r="O32" s="8">
        <f t="shared" si="6"/>
        <v>207.2173088439115</v>
      </c>
      <c r="P32" s="8">
        <f t="shared" si="7"/>
        <v>-0.43503994606109586</v>
      </c>
      <c r="Q32" s="8">
        <f t="shared" si="8"/>
        <v>-3.6308089999999424</v>
      </c>
      <c r="S32" s="9" t="s">
        <v>21</v>
      </c>
      <c r="T32" s="2">
        <v>21</v>
      </c>
      <c r="U32" s="8">
        <f>U33/2^($C$5/1200)</f>
        <v>415.23770355378736</v>
      </c>
      <c r="V32" s="8">
        <f>U32-$B$8/2^((T$33-T32)/12)</f>
        <v>-0.06699402615777217</v>
      </c>
      <c r="W32" s="8">
        <f>W33-($C$5-100)</f>
        <v>-0.2792929999999956</v>
      </c>
      <c r="Y32" s="9" t="s">
        <v>21</v>
      </c>
      <c r="Z32" s="2">
        <v>21</v>
      </c>
      <c r="AA32" s="8">
        <f t="shared" si="15"/>
        <v>832.0846912576297</v>
      </c>
      <c r="AB32" s="8">
        <f t="shared" si="16"/>
        <v>1.4752960977394878</v>
      </c>
      <c r="AC32" s="8">
        <f t="shared" si="17"/>
        <v>3.0722229999999513</v>
      </c>
    </row>
    <row r="33" spans="1:29" ht="12.75">
      <c r="A33" s="9" t="s">
        <v>11</v>
      </c>
      <c r="B33" s="2">
        <v>22</v>
      </c>
      <c r="C33" s="8">
        <f t="shared" si="0"/>
        <v>54.681500369340704</v>
      </c>
      <c r="D33" s="8">
        <f t="shared" si="1"/>
        <v>-0.31849963065929643</v>
      </c>
      <c r="E33" s="8">
        <f t="shared" si="2"/>
        <v>-10.05454799999984</v>
      </c>
      <c r="G33" s="9" t="s">
        <v>11</v>
      </c>
      <c r="H33" s="2">
        <v>22</v>
      </c>
      <c r="I33" s="8">
        <f t="shared" si="3"/>
        <v>109.57492290059608</v>
      </c>
      <c r="J33" s="8">
        <f t="shared" si="4"/>
        <v>-0.42507709940392147</v>
      </c>
      <c r="K33" s="8">
        <f t="shared" si="5"/>
        <v>-6.703031999999894</v>
      </c>
      <c r="M33" s="9" t="s">
        <v>11</v>
      </c>
      <c r="N33" s="2">
        <v>22</v>
      </c>
      <c r="O33" s="8">
        <f t="shared" si="6"/>
        <v>219.5745114448903</v>
      </c>
      <c r="P33" s="8">
        <f t="shared" si="7"/>
        <v>-0.42548855510969474</v>
      </c>
      <c r="Q33" s="8">
        <f t="shared" si="8"/>
        <v>-3.351515999999947</v>
      </c>
      <c r="S33" s="9" t="s">
        <v>11</v>
      </c>
      <c r="T33" s="2">
        <v>22</v>
      </c>
      <c r="U33" s="8">
        <f>B8</f>
        <v>440</v>
      </c>
      <c r="V33" s="8">
        <v>0</v>
      </c>
      <c r="W33" s="8">
        <v>0</v>
      </c>
      <c r="Y33" s="9" t="s">
        <v>11</v>
      </c>
      <c r="Z33" s="2">
        <v>22</v>
      </c>
      <c r="AA33" s="8">
        <f t="shared" si="15"/>
        <v>881.7052522445917</v>
      </c>
      <c r="AB33" s="8">
        <f t="shared" si="16"/>
        <v>1.7052522445917475</v>
      </c>
      <c r="AC33" s="8">
        <f t="shared" si="17"/>
        <v>3.351515999999947</v>
      </c>
    </row>
    <row r="34" spans="1:29" ht="12.75">
      <c r="A34" s="9" t="s">
        <v>22</v>
      </c>
      <c r="B34" s="2">
        <v>23</v>
      </c>
      <c r="C34" s="8">
        <f t="shared" si="0"/>
        <v>57.942378441540875</v>
      </c>
      <c r="D34" s="8">
        <f t="shared" si="1"/>
        <v>-0.32809174822038045</v>
      </c>
      <c r="E34" s="8">
        <f t="shared" si="2"/>
        <v>-9.775254999999845</v>
      </c>
      <c r="G34" s="9" t="s">
        <v>22</v>
      </c>
      <c r="H34" s="2">
        <v>23</v>
      </c>
      <c r="I34" s="8">
        <f t="shared" si="3"/>
        <v>116.10931681693269</v>
      </c>
      <c r="J34" s="8">
        <f t="shared" si="4"/>
        <v>-0.43162356258979173</v>
      </c>
      <c r="K34" s="8">
        <f t="shared" si="5"/>
        <v>-6.423738999999898</v>
      </c>
      <c r="M34" s="9" t="s">
        <v>22</v>
      </c>
      <c r="N34" s="2">
        <v>23</v>
      </c>
      <c r="O34" s="8">
        <f t="shared" si="6"/>
        <v>232.66862380004733</v>
      </c>
      <c r="P34" s="8">
        <f t="shared" si="7"/>
        <v>-0.4132569589976356</v>
      </c>
      <c r="Q34" s="8">
        <f t="shared" si="8"/>
        <v>-3.0722229999999513</v>
      </c>
      <c r="S34" s="9" t="s">
        <v>22</v>
      </c>
      <c r="T34" s="2">
        <v>23</v>
      </c>
      <c r="U34" s="8">
        <f>U33*2^($C$5/1200)</f>
        <v>466.23897190232447</v>
      </c>
      <c r="V34" s="8">
        <f>U34-$B$8/2^((T$33-T34)/12)</f>
        <v>0.07521038423453774</v>
      </c>
      <c r="W34" s="8">
        <f>W33+($C$5-100)</f>
        <v>0.2792929999999956</v>
      </c>
      <c r="Y34" s="9" t="s">
        <v>22</v>
      </c>
      <c r="Z34" s="2">
        <v>23</v>
      </c>
      <c r="AA34" s="8">
        <f t="shared" si="15"/>
        <v>934.284887107723</v>
      </c>
      <c r="AB34" s="8">
        <f t="shared" si="16"/>
        <v>1.9573640715432248</v>
      </c>
      <c r="AC34" s="8">
        <f t="shared" si="17"/>
        <v>3.6308089999999424</v>
      </c>
    </row>
    <row r="35" spans="1:29" ht="12.75">
      <c r="A35" s="9" t="s">
        <v>23</v>
      </c>
      <c r="B35" s="2">
        <v>24</v>
      </c>
      <c r="C35" s="8">
        <f t="shared" si="0"/>
        <v>61.39771580490778</v>
      </c>
      <c r="D35" s="8">
        <f t="shared" si="1"/>
        <v>-0.33769685210773304</v>
      </c>
      <c r="E35" s="8">
        <f t="shared" si="2"/>
        <v>-9.49596199999985</v>
      </c>
      <c r="G35" s="9" t="s">
        <v>23</v>
      </c>
      <c r="H35" s="2">
        <v>24</v>
      </c>
      <c r="I35" s="8">
        <f t="shared" si="3"/>
        <v>123.03338295683629</v>
      </c>
      <c r="J35" s="8">
        <f t="shared" si="4"/>
        <v>-0.43744235719475455</v>
      </c>
      <c r="K35" s="8">
        <f t="shared" si="5"/>
        <v>-6.144445999999903</v>
      </c>
      <c r="M35" s="9" t="s">
        <v>23</v>
      </c>
      <c r="N35" s="2">
        <v>24</v>
      </c>
      <c r="O35" s="8">
        <f t="shared" si="6"/>
        <v>246.5435908055972</v>
      </c>
      <c r="P35" s="8">
        <f t="shared" si="7"/>
        <v>-0.3980598224648588</v>
      </c>
      <c r="Q35" s="8">
        <f t="shared" si="8"/>
        <v>-2.7929299999999557</v>
      </c>
      <c r="S35" s="9" t="s">
        <v>23</v>
      </c>
      <c r="T35" s="2">
        <v>24</v>
      </c>
      <c r="U35" s="8">
        <f aca="true" t="shared" si="18" ref="U35:U72">U34*2^($C$5/1200)</f>
        <v>494.0426793648557</v>
      </c>
      <c r="V35" s="8">
        <f aca="true" t="shared" si="19" ref="V35:V72">U35-$B$8/2^((T$33-T35)/12)</f>
        <v>0.15937810873157332</v>
      </c>
      <c r="W35" s="8">
        <f aca="true" t="shared" si="20" ref="W35:W72">W34+($C$5-100)</f>
        <v>0.5585859999999911</v>
      </c>
      <c r="Y35" s="9" t="s">
        <v>23</v>
      </c>
      <c r="Z35" s="2">
        <v>24</v>
      </c>
      <c r="AA35" s="8">
        <f t="shared" si="15"/>
        <v>990.0000573386001</v>
      </c>
      <c r="AB35" s="8">
        <f t="shared" si="16"/>
        <v>2.2334548263518172</v>
      </c>
      <c r="AC35" s="8">
        <f t="shared" si="17"/>
        <v>3.910101999999938</v>
      </c>
    </row>
    <row r="36" spans="1:29" ht="12.75">
      <c r="A36" s="1" t="s">
        <v>26</v>
      </c>
      <c r="B36" s="2">
        <v>25</v>
      </c>
      <c r="C36" s="8">
        <f t="shared" si="0"/>
        <v>65.05910885007114</v>
      </c>
      <c r="D36" s="8">
        <f t="shared" si="1"/>
        <v>-0.34728247507851506</v>
      </c>
      <c r="E36" s="8">
        <f t="shared" si="2"/>
        <v>-9.216668999999854</v>
      </c>
      <c r="G36" s="1" t="s">
        <v>26</v>
      </c>
      <c r="H36" s="2">
        <v>25</v>
      </c>
      <c r="I36" s="8">
        <f t="shared" si="3"/>
        <v>130.370359044228</v>
      </c>
      <c r="J36" s="8">
        <f t="shared" si="4"/>
        <v>-0.4424236060713156</v>
      </c>
      <c r="K36" s="8">
        <f t="shared" si="5"/>
        <v>-5.865152999999907</v>
      </c>
      <c r="M36" s="1" t="s">
        <v>26</v>
      </c>
      <c r="N36" s="2">
        <v>25</v>
      </c>
      <c r="O36" s="8">
        <f t="shared" si="6"/>
        <v>261.2459779688841</v>
      </c>
      <c r="P36" s="8">
        <f t="shared" si="7"/>
        <v>-0.37958733171450376</v>
      </c>
      <c r="Q36" s="8">
        <f t="shared" si="8"/>
        <v>-2.51363699999996</v>
      </c>
      <c r="S36" s="1" t="s">
        <v>26</v>
      </c>
      <c r="T36" s="2">
        <v>25</v>
      </c>
      <c r="U36" s="8">
        <f t="shared" si="18"/>
        <v>523.5044338703183</v>
      </c>
      <c r="V36" s="8">
        <f t="shared" si="19"/>
        <v>0.25330326912103374</v>
      </c>
      <c r="W36" s="8">
        <f t="shared" si="20"/>
        <v>0.8378789999999867</v>
      </c>
      <c r="Y36" s="1" t="s">
        <v>26</v>
      </c>
      <c r="Z36" s="2">
        <v>25</v>
      </c>
      <c r="AA36" s="8">
        <f t="shared" si="15"/>
        <v>1049.0377475381617</v>
      </c>
      <c r="AB36" s="8">
        <f t="shared" si="16"/>
        <v>2.5354863357672457</v>
      </c>
      <c r="AC36" s="8">
        <f t="shared" si="17"/>
        <v>4.189394999999934</v>
      </c>
    </row>
    <row r="37" spans="1:29" ht="12.75">
      <c r="A37" s="9" t="s">
        <v>14</v>
      </c>
      <c r="B37" s="2">
        <v>26</v>
      </c>
      <c r="C37" s="8">
        <f t="shared" si="0"/>
        <v>68.93884550713315</v>
      </c>
      <c r="D37" s="8">
        <f t="shared" si="1"/>
        <v>-0.3568122370848812</v>
      </c>
      <c r="E37" s="8">
        <f t="shared" si="2"/>
        <v>-8.937375999999858</v>
      </c>
      <c r="G37" s="9" t="s">
        <v>14</v>
      </c>
      <c r="H37" s="2">
        <v>26</v>
      </c>
      <c r="I37" s="8">
        <f t="shared" si="3"/>
        <v>138.14486856208583</v>
      </c>
      <c r="J37" s="8">
        <f t="shared" si="4"/>
        <v>-0.44644692635023375</v>
      </c>
      <c r="K37" s="8">
        <f t="shared" si="5"/>
        <v>-5.5858599999999115</v>
      </c>
      <c r="M37" s="9" t="s">
        <v>14</v>
      </c>
      <c r="N37" s="2">
        <v>26</v>
      </c>
      <c r="O37" s="8">
        <f t="shared" si="6"/>
        <v>276.8251276859769</v>
      </c>
      <c r="P37" s="8">
        <f t="shared" si="7"/>
        <v>-0.357503290895238</v>
      </c>
      <c r="Q37" s="8">
        <f t="shared" si="8"/>
        <v>-2.2343439999999646</v>
      </c>
      <c r="S37" s="9" t="s">
        <v>14</v>
      </c>
      <c r="T37" s="2">
        <v>26</v>
      </c>
      <c r="U37" s="8">
        <f t="shared" si="18"/>
        <v>554.7231114409218</v>
      </c>
      <c r="V37" s="8">
        <f t="shared" si="19"/>
        <v>0.35784948717753196</v>
      </c>
      <c r="W37" s="8">
        <f t="shared" si="20"/>
        <v>1.1171719999999823</v>
      </c>
      <c r="Y37" s="9" t="s">
        <v>14</v>
      </c>
      <c r="Z37" s="2">
        <v>26</v>
      </c>
      <c r="AA37" s="8">
        <f t="shared" si="15"/>
        <v>1111.596092952097</v>
      </c>
      <c r="AB37" s="8">
        <f t="shared" si="16"/>
        <v>2.8655690446089466</v>
      </c>
      <c r="AC37" s="8">
        <f t="shared" si="17"/>
        <v>4.468687999999929</v>
      </c>
    </row>
    <row r="38" spans="1:29" ht="12.75">
      <c r="A38" s="9" t="s">
        <v>15</v>
      </c>
      <c r="B38" s="2">
        <v>27</v>
      </c>
      <c r="C38" s="8">
        <f t="shared" si="0"/>
        <v>73.04994648495213</v>
      </c>
      <c r="D38" s="8">
        <f t="shared" si="1"/>
        <v>-0.36624549439974885</v>
      </c>
      <c r="E38" s="8">
        <f t="shared" si="2"/>
        <v>-8.658082999999863</v>
      </c>
      <c r="G38" s="9" t="s">
        <v>15</v>
      </c>
      <c r="H38" s="2">
        <v>27</v>
      </c>
      <c r="I38" s="8">
        <f t="shared" si="3"/>
        <v>146.3830033908378</v>
      </c>
      <c r="J38" s="8">
        <f t="shared" si="4"/>
        <v>-0.4493805678659726</v>
      </c>
      <c r="K38" s="8">
        <f t="shared" si="5"/>
        <v>-5.306566999999916</v>
      </c>
      <c r="M38" s="9" t="s">
        <v>15</v>
      </c>
      <c r="N38" s="2">
        <v>27</v>
      </c>
      <c r="O38" s="8">
        <f t="shared" si="6"/>
        <v>293.3333248387263</v>
      </c>
      <c r="P38" s="8">
        <f t="shared" si="7"/>
        <v>-0.331443078681275</v>
      </c>
      <c r="Q38" s="8">
        <f t="shared" si="8"/>
        <v>-1.955050999999969</v>
      </c>
      <c r="S38" s="9" t="s">
        <v>15</v>
      </c>
      <c r="T38" s="2">
        <v>27</v>
      </c>
      <c r="U38" s="8">
        <f t="shared" si="18"/>
        <v>587.803484474259</v>
      </c>
      <c r="V38" s="8">
        <f t="shared" si="19"/>
        <v>0.47394863944384724</v>
      </c>
      <c r="W38" s="8">
        <f t="shared" si="20"/>
        <v>1.3964649999999779</v>
      </c>
      <c r="Y38" s="9" t="s">
        <v>15</v>
      </c>
      <c r="Z38" s="2">
        <v>27</v>
      </c>
      <c r="AA38" s="8">
        <f t="shared" si="15"/>
        <v>1177.8850444286963</v>
      </c>
      <c r="AB38" s="8">
        <f t="shared" si="16"/>
        <v>3.225972759066053</v>
      </c>
      <c r="AC38" s="8">
        <f t="shared" si="17"/>
        <v>4.747980999999925</v>
      </c>
    </row>
    <row r="39" spans="1:29" ht="12.75">
      <c r="A39" s="9" t="s">
        <v>16</v>
      </c>
      <c r="B39" s="2">
        <v>28</v>
      </c>
      <c r="C39" s="8">
        <f t="shared" si="0"/>
        <v>77.40620896969068</v>
      </c>
      <c r="D39" s="8">
        <f t="shared" si="1"/>
        <v>-0.37553696082953536</v>
      </c>
      <c r="E39" s="8">
        <f t="shared" si="2"/>
        <v>-8.378789999999867</v>
      </c>
      <c r="G39" s="9" t="s">
        <v>16</v>
      </c>
      <c r="H39" s="2">
        <v>28</v>
      </c>
      <c r="I39" s="8">
        <f t="shared" si="3"/>
        <v>155.11241137481522</v>
      </c>
      <c r="J39" s="8">
        <f t="shared" si="4"/>
        <v>-0.4510804862252371</v>
      </c>
      <c r="K39" s="8">
        <f t="shared" si="5"/>
        <v>-5.02727399999992</v>
      </c>
      <c r="M39" s="9" t="s">
        <v>16</v>
      </c>
      <c r="N39" s="2">
        <v>28</v>
      </c>
      <c r="O39" s="8">
        <f t="shared" si="6"/>
        <v>310.82597226704166</v>
      </c>
      <c r="P39" s="8">
        <f t="shared" si="7"/>
        <v>-0.3010114550392018</v>
      </c>
      <c r="Q39" s="8">
        <f t="shared" si="8"/>
        <v>-1.6757579999999734</v>
      </c>
      <c r="S39" s="9" t="s">
        <v>16</v>
      </c>
      <c r="T39" s="2">
        <v>28</v>
      </c>
      <c r="U39" s="8">
        <f t="shared" si="18"/>
        <v>622.8565733679146</v>
      </c>
      <c r="V39" s="8">
        <f t="shared" si="19"/>
        <v>0.6026059237527761</v>
      </c>
      <c r="W39" s="8">
        <f t="shared" si="20"/>
        <v>1.6757579999999734</v>
      </c>
      <c r="Y39" s="9" t="s">
        <v>16</v>
      </c>
      <c r="Z39" s="2">
        <v>28</v>
      </c>
      <c r="AA39" s="8">
        <f t="shared" si="15"/>
        <v>1248.1270730308163</v>
      </c>
      <c r="AB39" s="8">
        <f t="shared" si="16"/>
        <v>3.6191381424928295</v>
      </c>
      <c r="AC39" s="8">
        <f t="shared" si="17"/>
        <v>5.02727399999992</v>
      </c>
    </row>
    <row r="40" spans="1:29" ht="12.75">
      <c r="A40" s="9" t="s">
        <v>17</v>
      </c>
      <c r="B40" s="2">
        <v>29</v>
      </c>
      <c r="C40" s="8">
        <f t="shared" si="0"/>
        <v>82.02225292928425</v>
      </c>
      <c r="D40" s="8">
        <f t="shared" si="1"/>
        <v>-0.3846362989332448</v>
      </c>
      <c r="E40" s="8">
        <f t="shared" si="2"/>
        <v>-8.099496999999872</v>
      </c>
      <c r="G40" s="9" t="s">
        <v>17</v>
      </c>
      <c r="H40" s="2">
        <v>29</v>
      </c>
      <c r="I40" s="8">
        <f t="shared" si="3"/>
        <v>164.36238911064606</v>
      </c>
      <c r="J40" s="8">
        <f t="shared" si="4"/>
        <v>-0.4513893457888969</v>
      </c>
      <c r="K40" s="8">
        <f t="shared" si="5"/>
        <v>-4.747980999999925</v>
      </c>
      <c r="M40" s="9" t="s">
        <v>17</v>
      </c>
      <c r="N40" s="2">
        <v>29</v>
      </c>
      <c r="O40" s="8">
        <f t="shared" si="6"/>
        <v>329.36177670528616</v>
      </c>
      <c r="P40" s="8">
        <f t="shared" si="7"/>
        <v>-0.2657802075837594</v>
      </c>
      <c r="Q40" s="8">
        <f t="shared" si="8"/>
        <v>-1.3964649999999779</v>
      </c>
      <c r="S40" s="9" t="s">
        <v>17</v>
      </c>
      <c r="T40" s="2">
        <v>29</v>
      </c>
      <c r="U40" s="8">
        <f t="shared" si="18"/>
        <v>660.0000191128664</v>
      </c>
      <c r="V40" s="8">
        <f t="shared" si="19"/>
        <v>0.7449052871265849</v>
      </c>
      <c r="W40" s="8">
        <f t="shared" si="20"/>
        <v>1.955050999999969</v>
      </c>
      <c r="Y40" s="9" t="s">
        <v>17</v>
      </c>
      <c r="Z40" s="2">
        <v>29</v>
      </c>
      <c r="AA40" s="8">
        <f t="shared" si="15"/>
        <v>1322.5579166666937</v>
      </c>
      <c r="AB40" s="8">
        <f t="shared" si="16"/>
        <v>4.047689015214246</v>
      </c>
      <c r="AC40" s="8">
        <f t="shared" si="17"/>
        <v>5.306566999999916</v>
      </c>
    </row>
    <row r="41" spans="1:29" ht="12.75">
      <c r="A41" s="9" t="s">
        <v>18</v>
      </c>
      <c r="B41" s="2">
        <v>30</v>
      </c>
      <c r="C41" s="8">
        <f t="shared" si="0"/>
        <v>86.91357017923161</v>
      </c>
      <c r="D41" s="8">
        <f t="shared" si="1"/>
        <v>-0.3934876790193442</v>
      </c>
      <c r="E41" s="8">
        <f t="shared" si="2"/>
        <v>-7.820203999999876</v>
      </c>
      <c r="G41" s="9" t="s">
        <v>18</v>
      </c>
      <c r="H41" s="2">
        <v>30</v>
      </c>
      <c r="I41" s="8">
        <f t="shared" si="3"/>
        <v>174.16398026899415</v>
      </c>
      <c r="J41" s="8">
        <f t="shared" si="4"/>
        <v>-0.45013544750781875</v>
      </c>
      <c r="K41" s="8">
        <f t="shared" si="5"/>
        <v>-4.468687999999929</v>
      </c>
      <c r="M41" s="9" t="s">
        <v>18</v>
      </c>
      <c r="N41" s="2">
        <v>30</v>
      </c>
      <c r="O41" s="8">
        <f t="shared" si="6"/>
        <v>349.0029458068081</v>
      </c>
      <c r="P41" s="8">
        <f t="shared" si="7"/>
        <v>-0.22528562619578452</v>
      </c>
      <c r="Q41" s="8">
        <f t="shared" si="8"/>
        <v>-1.1171719999999823</v>
      </c>
      <c r="S41" s="9" t="s">
        <v>18</v>
      </c>
      <c r="T41" s="2">
        <v>30</v>
      </c>
      <c r="U41" s="8">
        <f t="shared" si="18"/>
        <v>699.3584781061303</v>
      </c>
      <c r="V41" s="8">
        <f t="shared" si="19"/>
        <v>0.9020152401225232</v>
      </c>
      <c r="W41" s="8">
        <f t="shared" si="20"/>
        <v>2.2343439999999646</v>
      </c>
      <c r="Y41" s="9" t="s">
        <v>18</v>
      </c>
      <c r="Z41" s="2">
        <v>30</v>
      </c>
      <c r="AA41" s="8">
        <f t="shared" si="15"/>
        <v>1401.427371245362</v>
      </c>
      <c r="AB41" s="8">
        <f t="shared" si="16"/>
        <v>4.514445513346573</v>
      </c>
      <c r="AC41" s="8">
        <f t="shared" si="17"/>
        <v>5.5858599999999115</v>
      </c>
    </row>
    <row r="42" spans="1:29" ht="12.75">
      <c r="A42" s="9" t="s">
        <v>19</v>
      </c>
      <c r="B42" s="2">
        <v>31</v>
      </c>
      <c r="C42" s="8">
        <f t="shared" si="0"/>
        <v>92.09657637437607</v>
      </c>
      <c r="D42" s="8">
        <f t="shared" si="1"/>
        <v>-0.4020293035325295</v>
      </c>
      <c r="E42" s="8">
        <f t="shared" si="2"/>
        <v>-7.5409109999998805</v>
      </c>
      <c r="G42" s="9" t="s">
        <v>19</v>
      </c>
      <c r="H42" s="2">
        <v>31</v>
      </c>
      <c r="I42" s="8">
        <f t="shared" si="3"/>
        <v>184.55007977961944</v>
      </c>
      <c r="J42" s="8">
        <f t="shared" si="4"/>
        <v>-0.4471315761977621</v>
      </c>
      <c r="K42" s="8">
        <f t="shared" si="5"/>
        <v>-4.189394999999934</v>
      </c>
      <c r="M42" s="9" t="s">
        <v>19</v>
      </c>
      <c r="N42" s="2">
        <v>31</v>
      </c>
      <c r="O42" s="8">
        <f t="shared" si="6"/>
        <v>369.8153969178383</v>
      </c>
      <c r="P42" s="8">
        <f t="shared" si="7"/>
        <v>-0.17902579379608596</v>
      </c>
      <c r="Q42" s="8">
        <f t="shared" si="8"/>
        <v>-0.8378789999999867</v>
      </c>
      <c r="S42" s="9" t="s">
        <v>19</v>
      </c>
      <c r="T42" s="2">
        <v>31</v>
      </c>
      <c r="U42" s="8">
        <f t="shared" si="18"/>
        <v>741.0640405076738</v>
      </c>
      <c r="V42" s="8">
        <f t="shared" si="19"/>
        <v>1.0751950844049816</v>
      </c>
      <c r="W42" s="8">
        <f t="shared" si="20"/>
        <v>2.51363699999996</v>
      </c>
      <c r="Y42" s="9" t="s">
        <v>19</v>
      </c>
      <c r="Z42" s="2">
        <v>31</v>
      </c>
      <c r="AA42" s="8">
        <f t="shared" si="15"/>
        <v>1485.0001290118519</v>
      </c>
      <c r="AB42" s="8">
        <f t="shared" si="16"/>
        <v>5.02243816531427</v>
      </c>
      <c r="AC42" s="8">
        <f t="shared" si="17"/>
        <v>5.865152999999907</v>
      </c>
    </row>
    <row r="43" spans="1:29" ht="12.75">
      <c r="A43" s="9" t="s">
        <v>20</v>
      </c>
      <c r="B43" s="2">
        <v>32</v>
      </c>
      <c r="C43" s="8">
        <f t="shared" si="0"/>
        <v>97.58866610116591</v>
      </c>
      <c r="D43" s="8">
        <f t="shared" si="1"/>
        <v>-0.41019289427143235</v>
      </c>
      <c r="E43" s="8">
        <f t="shared" si="2"/>
        <v>-7.261617999999885</v>
      </c>
      <c r="G43" s="9" t="s">
        <v>20</v>
      </c>
      <c r="H43" s="2">
        <v>32</v>
      </c>
      <c r="I43" s="8">
        <f t="shared" si="3"/>
        <v>195.55554422941302</v>
      </c>
      <c r="J43" s="8">
        <f t="shared" si="4"/>
        <v>-0.4421737614616177</v>
      </c>
      <c r="K43" s="8">
        <f t="shared" si="5"/>
        <v>-3.910101999999938</v>
      </c>
      <c r="M43" s="9" t="s">
        <v>20</v>
      </c>
      <c r="N43" s="2">
        <v>32</v>
      </c>
      <c r="O43" s="8">
        <f t="shared" si="6"/>
        <v>391.8689783014159</v>
      </c>
      <c r="P43" s="8">
        <f t="shared" si="7"/>
        <v>-0.1264576803333739</v>
      </c>
      <c r="Q43" s="8">
        <f t="shared" si="8"/>
        <v>-0.5585859999999911</v>
      </c>
      <c r="S43" s="9" t="s">
        <v>20</v>
      </c>
      <c r="T43" s="2">
        <v>32</v>
      </c>
      <c r="U43" s="8">
        <f t="shared" si="18"/>
        <v>785.2566735456371</v>
      </c>
      <c r="V43" s="8">
        <f t="shared" si="19"/>
        <v>1.2658015821385789</v>
      </c>
      <c r="W43" s="8">
        <f t="shared" si="20"/>
        <v>2.7929299999999557</v>
      </c>
      <c r="Y43" s="9" t="s">
        <v>20</v>
      </c>
      <c r="Z43" s="2">
        <v>32</v>
      </c>
      <c r="AA43" s="8">
        <f t="shared" si="15"/>
        <v>1573.556666875693</v>
      </c>
      <c r="AB43" s="8">
        <f t="shared" si="16"/>
        <v>5.574922948696212</v>
      </c>
      <c r="AC43" s="8">
        <f t="shared" si="17"/>
        <v>6.144445999999903</v>
      </c>
    </row>
    <row r="44" spans="1:29" ht="12.75">
      <c r="A44" s="9" t="s">
        <v>21</v>
      </c>
      <c r="B44" s="2">
        <v>33</v>
      </c>
      <c r="C44" s="8">
        <f t="shared" si="0"/>
        <v>103.40827125528823</v>
      </c>
      <c r="D44" s="8">
        <f t="shared" si="1"/>
        <v>-0.4179031396980548</v>
      </c>
      <c r="E44" s="8">
        <f t="shared" si="2"/>
        <v>-6.982324999999889</v>
      </c>
      <c r="G44" s="9" t="s">
        <v>21</v>
      </c>
      <c r="H44" s="2">
        <v>33</v>
      </c>
      <c r="I44" s="8">
        <f t="shared" si="3"/>
        <v>207.2173088439115</v>
      </c>
      <c r="J44" s="8">
        <f t="shared" si="4"/>
        <v>-0.43503994606109586</v>
      </c>
      <c r="K44" s="8">
        <f t="shared" si="5"/>
        <v>-3.6308089999999424</v>
      </c>
      <c r="M44" s="9" t="s">
        <v>21</v>
      </c>
      <c r="N44" s="2">
        <v>33</v>
      </c>
      <c r="O44" s="8">
        <f>O45/2^($C$5/1200)</f>
        <v>415.23770355378736</v>
      </c>
      <c r="P44" s="8">
        <f>O44-$B$8/2^((N$45-N44)/12)</f>
        <v>-0.06699402615777217</v>
      </c>
      <c r="Q44" s="8">
        <f>Q45-($C$5-100)</f>
        <v>-0.2792929999999956</v>
      </c>
      <c r="S44" s="9" t="s">
        <v>21</v>
      </c>
      <c r="T44" s="2">
        <v>33</v>
      </c>
      <c r="U44" s="8">
        <f t="shared" si="18"/>
        <v>832.0846912576297</v>
      </c>
      <c r="V44" s="8">
        <f t="shared" si="19"/>
        <v>1.4752960977394878</v>
      </c>
      <c r="W44" s="8">
        <f t="shared" si="20"/>
        <v>3.0722229999999513</v>
      </c>
      <c r="Y44" s="9" t="s">
        <v>21</v>
      </c>
      <c r="Z44" s="2">
        <v>33</v>
      </c>
      <c r="AA44" s="8">
        <f t="shared" si="15"/>
        <v>1667.3941877140262</v>
      </c>
      <c r="AB44" s="8">
        <f t="shared" si="16"/>
        <v>6.175397394245692</v>
      </c>
      <c r="AC44" s="8">
        <f t="shared" si="17"/>
        <v>6.423738999999898</v>
      </c>
    </row>
    <row r="45" spans="1:29" ht="12.75">
      <c r="A45" s="10" t="s">
        <v>11</v>
      </c>
      <c r="B45" s="2">
        <v>34</v>
      </c>
      <c r="C45" s="8">
        <f t="shared" si="0"/>
        <v>109.57492290059608</v>
      </c>
      <c r="D45" s="8">
        <f t="shared" si="1"/>
        <v>-0.42507709940392147</v>
      </c>
      <c r="E45" s="8">
        <f t="shared" si="2"/>
        <v>-6.703031999999894</v>
      </c>
      <c r="G45" s="10" t="s">
        <v>11</v>
      </c>
      <c r="H45" s="2">
        <v>34</v>
      </c>
      <c r="I45" s="8">
        <f t="shared" si="3"/>
        <v>219.5745114448903</v>
      </c>
      <c r="J45" s="8">
        <f t="shared" si="4"/>
        <v>-0.42548855510969474</v>
      </c>
      <c r="K45" s="8">
        <f t="shared" si="5"/>
        <v>-3.351515999999947</v>
      </c>
      <c r="M45" s="10" t="s">
        <v>11</v>
      </c>
      <c r="N45" s="2">
        <v>34</v>
      </c>
      <c r="O45" s="8">
        <f>B8</f>
        <v>440</v>
      </c>
      <c r="P45" s="8">
        <v>0</v>
      </c>
      <c r="Q45" s="8">
        <v>0</v>
      </c>
      <c r="S45" s="10" t="s">
        <v>11</v>
      </c>
      <c r="T45" s="2">
        <v>34</v>
      </c>
      <c r="U45" s="8">
        <f t="shared" si="18"/>
        <v>881.7052522445917</v>
      </c>
      <c r="V45" s="8">
        <f t="shared" si="19"/>
        <v>1.7052522445917475</v>
      </c>
      <c r="W45" s="8">
        <f t="shared" si="20"/>
        <v>3.351515999999947</v>
      </c>
      <c r="Y45" s="10" t="s">
        <v>11</v>
      </c>
      <c r="Z45" s="2">
        <v>34</v>
      </c>
      <c r="AA45" s="8">
        <f t="shared" si="15"/>
        <v>1766.8276178084068</v>
      </c>
      <c r="AB45" s="8">
        <f t="shared" si="16"/>
        <v>6.827617808406785</v>
      </c>
      <c r="AC45" s="8">
        <f t="shared" si="17"/>
        <v>6.703031999999894</v>
      </c>
    </row>
    <row r="46" spans="1:29" ht="12.75">
      <c r="A46" s="9" t="s">
        <v>22</v>
      </c>
      <c r="B46" s="2">
        <v>35</v>
      </c>
      <c r="C46" s="8">
        <f t="shared" si="0"/>
        <v>116.10931681693269</v>
      </c>
      <c r="D46" s="8">
        <f t="shared" si="1"/>
        <v>-0.43162356258979173</v>
      </c>
      <c r="E46" s="8">
        <f t="shared" si="2"/>
        <v>-6.423738999999898</v>
      </c>
      <c r="G46" s="9" t="s">
        <v>22</v>
      </c>
      <c r="H46" s="2">
        <v>35</v>
      </c>
      <c r="I46" s="8">
        <f t="shared" si="3"/>
        <v>232.66862380004733</v>
      </c>
      <c r="J46" s="8">
        <f t="shared" si="4"/>
        <v>-0.4132569589976356</v>
      </c>
      <c r="K46" s="8">
        <f t="shared" si="5"/>
        <v>-3.0722229999999513</v>
      </c>
      <c r="M46" s="9" t="s">
        <v>22</v>
      </c>
      <c r="N46" s="2">
        <v>35</v>
      </c>
      <c r="O46" s="8">
        <f>O45*2^($C$5/1200)</f>
        <v>466.23897190232447</v>
      </c>
      <c r="P46" s="8">
        <f>O46-$B$8/2^((N$45-N46)/12)</f>
        <v>0.07521038423453774</v>
      </c>
      <c r="Q46" s="8">
        <f>Q45+($C$5-100)</f>
        <v>0.2792929999999956</v>
      </c>
      <c r="S46" s="9" t="s">
        <v>22</v>
      </c>
      <c r="T46" s="2">
        <v>35</v>
      </c>
      <c r="U46" s="8">
        <f t="shared" si="18"/>
        <v>934.284887107723</v>
      </c>
      <c r="V46" s="8">
        <f t="shared" si="19"/>
        <v>1.9573640715432248</v>
      </c>
      <c r="W46" s="8">
        <f t="shared" si="20"/>
        <v>3.6308089999999424</v>
      </c>
      <c r="Y46" s="9" t="s">
        <v>22</v>
      </c>
      <c r="Z46" s="2">
        <v>35</v>
      </c>
      <c r="AA46" s="8">
        <f t="shared" si="15"/>
        <v>1872.1906637627833</v>
      </c>
      <c r="AB46" s="8">
        <f t="shared" si="16"/>
        <v>7.535617690423578</v>
      </c>
      <c r="AC46" s="8">
        <f t="shared" si="17"/>
        <v>6.982324999999889</v>
      </c>
    </row>
    <row r="47" spans="1:29" ht="12.75">
      <c r="A47" s="9" t="s">
        <v>23</v>
      </c>
      <c r="B47" s="2">
        <v>36</v>
      </c>
      <c r="C47" s="8">
        <f t="shared" si="0"/>
        <v>123.03338295683629</v>
      </c>
      <c r="D47" s="8">
        <f t="shared" si="1"/>
        <v>-0.43744235719475455</v>
      </c>
      <c r="E47" s="8">
        <f t="shared" si="2"/>
        <v>-6.144445999999903</v>
      </c>
      <c r="G47" s="9" t="s">
        <v>23</v>
      </c>
      <c r="H47" s="2">
        <v>36</v>
      </c>
      <c r="I47" s="8">
        <f t="shared" si="3"/>
        <v>246.5435908055972</v>
      </c>
      <c r="J47" s="8">
        <f t="shared" si="4"/>
        <v>-0.3980598224648588</v>
      </c>
      <c r="K47" s="8">
        <f t="shared" si="5"/>
        <v>-2.7929299999999557</v>
      </c>
      <c r="M47" s="9" t="s">
        <v>23</v>
      </c>
      <c r="N47" s="2">
        <v>36</v>
      </c>
      <c r="O47" s="8">
        <f aca="true" t="shared" si="21" ref="O47:O72">O46*2^($C$5/1200)</f>
        <v>494.0426793648557</v>
      </c>
      <c r="P47" s="8">
        <f aca="true" t="shared" si="22" ref="P47:P72">O47-$B$8/2^((N$45-N47)/12)</f>
        <v>0.15937810873157332</v>
      </c>
      <c r="Q47" s="8">
        <f aca="true" t="shared" si="23" ref="Q47:Q72">Q46+($C$5-100)</f>
        <v>0.5585859999999911</v>
      </c>
      <c r="S47" s="9" t="s">
        <v>23</v>
      </c>
      <c r="T47" s="2">
        <v>36</v>
      </c>
      <c r="U47" s="8">
        <f t="shared" si="18"/>
        <v>990.0000573386001</v>
      </c>
      <c r="V47" s="8">
        <f t="shared" si="19"/>
        <v>2.2334548263518172</v>
      </c>
      <c r="W47" s="8">
        <f t="shared" si="20"/>
        <v>3.910101999999938</v>
      </c>
      <c r="Y47" s="9" t="s">
        <v>23</v>
      </c>
      <c r="Z47" s="2">
        <v>36</v>
      </c>
      <c r="AA47" s="8">
        <f t="shared" si="15"/>
        <v>1983.8369324497512</v>
      </c>
      <c r="AB47" s="8">
        <f t="shared" si="16"/>
        <v>8.303727425255147</v>
      </c>
      <c r="AC47" s="8">
        <f t="shared" si="17"/>
        <v>7.261617999999885</v>
      </c>
    </row>
    <row r="48" spans="1:29" ht="12.75">
      <c r="A48" s="1" t="s">
        <v>28</v>
      </c>
      <c r="B48" s="2">
        <v>37</v>
      </c>
      <c r="C48" s="8">
        <f t="shared" si="0"/>
        <v>130.370359044228</v>
      </c>
      <c r="D48" s="8">
        <f t="shared" si="1"/>
        <v>-0.4424236060713156</v>
      </c>
      <c r="E48" s="8">
        <f t="shared" si="2"/>
        <v>-5.865152999999907</v>
      </c>
      <c r="G48" s="1" t="s">
        <v>28</v>
      </c>
      <c r="H48" s="2">
        <v>37</v>
      </c>
      <c r="I48" s="8">
        <f t="shared" si="3"/>
        <v>261.2459779688841</v>
      </c>
      <c r="J48" s="8">
        <f t="shared" si="4"/>
        <v>-0.37958733171450376</v>
      </c>
      <c r="K48" s="8">
        <f t="shared" si="5"/>
        <v>-2.51363699999996</v>
      </c>
      <c r="M48" s="1" t="s">
        <v>28</v>
      </c>
      <c r="N48" s="2">
        <v>37</v>
      </c>
      <c r="O48" s="8">
        <f t="shared" si="21"/>
        <v>523.5044338703183</v>
      </c>
      <c r="P48" s="8">
        <f t="shared" si="22"/>
        <v>0.25330326912103374</v>
      </c>
      <c r="Q48" s="8">
        <f t="shared" si="23"/>
        <v>0.8378789999999867</v>
      </c>
      <c r="S48" s="1" t="s">
        <v>28</v>
      </c>
      <c r="T48" s="2">
        <v>37</v>
      </c>
      <c r="U48" s="8">
        <f t="shared" si="18"/>
        <v>1049.0377475381617</v>
      </c>
      <c r="V48" s="8">
        <f t="shared" si="19"/>
        <v>2.5354863357672457</v>
      </c>
      <c r="W48" s="8">
        <f t="shared" si="20"/>
        <v>4.189394999999934</v>
      </c>
      <c r="Y48" s="1" t="s">
        <v>28</v>
      </c>
      <c r="Z48" s="2">
        <v>37</v>
      </c>
      <c r="AA48" s="8">
        <f t="shared" si="15"/>
        <v>2102.1411177437117</v>
      </c>
      <c r="AB48" s="8">
        <f t="shared" si="16"/>
        <v>9.136595338922689</v>
      </c>
      <c r="AC48" s="8">
        <f t="shared" si="17"/>
        <v>7.5409109999998805</v>
      </c>
    </row>
    <row r="49" spans="1:29" ht="12.75">
      <c r="A49" s="9" t="s">
        <v>14</v>
      </c>
      <c r="B49" s="2">
        <v>38</v>
      </c>
      <c r="C49" s="8">
        <f t="shared" si="0"/>
        <v>138.14486856208583</v>
      </c>
      <c r="D49" s="8">
        <f t="shared" si="1"/>
        <v>-0.44644692635023375</v>
      </c>
      <c r="E49" s="8">
        <f t="shared" si="2"/>
        <v>-5.5858599999999115</v>
      </c>
      <c r="G49" s="9" t="s">
        <v>14</v>
      </c>
      <c r="H49" s="2">
        <v>38</v>
      </c>
      <c r="I49" s="8">
        <f t="shared" si="3"/>
        <v>276.8251276859769</v>
      </c>
      <c r="J49" s="8">
        <f t="shared" si="4"/>
        <v>-0.357503290895238</v>
      </c>
      <c r="K49" s="8">
        <f t="shared" si="5"/>
        <v>-2.2343439999999646</v>
      </c>
      <c r="M49" s="9" t="s">
        <v>14</v>
      </c>
      <c r="N49" s="2">
        <v>38</v>
      </c>
      <c r="O49" s="8">
        <f t="shared" si="21"/>
        <v>554.7231114409218</v>
      </c>
      <c r="P49" s="8">
        <f t="shared" si="22"/>
        <v>0.35784948717753196</v>
      </c>
      <c r="Q49" s="8">
        <f t="shared" si="23"/>
        <v>1.1171719999999823</v>
      </c>
      <c r="S49" s="9" t="s">
        <v>14</v>
      </c>
      <c r="T49" s="2">
        <v>38</v>
      </c>
      <c r="U49" s="8">
        <f t="shared" si="18"/>
        <v>1111.596092952097</v>
      </c>
      <c r="V49" s="8">
        <f t="shared" si="19"/>
        <v>2.8655690446089466</v>
      </c>
      <c r="W49" s="8">
        <f t="shared" si="20"/>
        <v>4.468687999999929</v>
      </c>
      <c r="Y49" s="9" t="s">
        <v>14</v>
      </c>
      <c r="Z49" s="2">
        <v>38</v>
      </c>
      <c r="AA49" s="8">
        <f t="shared" si="15"/>
        <v>2227.5002580237074</v>
      </c>
      <c r="AB49" s="8">
        <f t="shared" si="16"/>
        <v>10.03921020873031</v>
      </c>
      <c r="AC49" s="8">
        <f t="shared" si="17"/>
        <v>7.820203999999876</v>
      </c>
    </row>
    <row r="50" spans="1:29" ht="12.75">
      <c r="A50" s="9" t="s">
        <v>15</v>
      </c>
      <c r="B50" s="2">
        <v>39</v>
      </c>
      <c r="C50" s="8">
        <f t="shared" si="0"/>
        <v>146.3830033908378</v>
      </c>
      <c r="D50" s="8">
        <f t="shared" si="1"/>
        <v>-0.4493805678659726</v>
      </c>
      <c r="E50" s="8">
        <f t="shared" si="2"/>
        <v>-5.306566999999916</v>
      </c>
      <c r="G50" s="9" t="s">
        <v>15</v>
      </c>
      <c r="H50" s="2">
        <v>39</v>
      </c>
      <c r="I50" s="8">
        <f t="shared" si="3"/>
        <v>293.3333248387263</v>
      </c>
      <c r="J50" s="8">
        <f t="shared" si="4"/>
        <v>-0.331443078681275</v>
      </c>
      <c r="K50" s="8">
        <f t="shared" si="5"/>
        <v>-1.955050999999969</v>
      </c>
      <c r="M50" s="9" t="s">
        <v>15</v>
      </c>
      <c r="N50" s="2">
        <v>39</v>
      </c>
      <c r="O50" s="8">
        <f t="shared" si="21"/>
        <v>587.803484474259</v>
      </c>
      <c r="P50" s="8">
        <f t="shared" si="22"/>
        <v>0.47394863944384724</v>
      </c>
      <c r="Q50" s="8">
        <f t="shared" si="23"/>
        <v>1.3964649999999779</v>
      </c>
      <c r="S50" s="9" t="s">
        <v>15</v>
      </c>
      <c r="T50" s="2">
        <v>39</v>
      </c>
      <c r="U50" s="8">
        <f t="shared" si="18"/>
        <v>1177.8850444286963</v>
      </c>
      <c r="V50" s="8">
        <f t="shared" si="19"/>
        <v>3.225972759066053</v>
      </c>
      <c r="W50" s="8">
        <f t="shared" si="20"/>
        <v>4.747980999999925</v>
      </c>
      <c r="Y50" s="9" t="s">
        <v>15</v>
      </c>
      <c r="Z50" s="2">
        <v>39</v>
      </c>
      <c r="AA50" s="8">
        <f t="shared" si="15"/>
        <v>2360.3350686662175</v>
      </c>
      <c r="AB50" s="8">
        <f t="shared" si="16"/>
        <v>11.016925326957335</v>
      </c>
      <c r="AC50" s="8">
        <f t="shared" si="17"/>
        <v>8.099496999999872</v>
      </c>
    </row>
    <row r="51" spans="1:29" ht="12.75">
      <c r="A51" s="9" t="s">
        <v>16</v>
      </c>
      <c r="B51" s="2">
        <v>40</v>
      </c>
      <c r="C51" s="8">
        <f t="shared" si="0"/>
        <v>155.11241137481522</v>
      </c>
      <c r="D51" s="8">
        <f t="shared" si="1"/>
        <v>-0.4510804862252371</v>
      </c>
      <c r="E51" s="8">
        <f t="shared" si="2"/>
        <v>-5.02727399999992</v>
      </c>
      <c r="G51" s="9" t="s">
        <v>16</v>
      </c>
      <c r="H51" s="2">
        <v>40</v>
      </c>
      <c r="I51" s="8">
        <f t="shared" si="3"/>
        <v>310.82597226704166</v>
      </c>
      <c r="J51" s="8">
        <f t="shared" si="4"/>
        <v>-0.3010114550392018</v>
      </c>
      <c r="K51" s="8">
        <f t="shared" si="5"/>
        <v>-1.6757579999999734</v>
      </c>
      <c r="M51" s="9" t="s">
        <v>16</v>
      </c>
      <c r="N51" s="2">
        <v>40</v>
      </c>
      <c r="O51" s="8">
        <f t="shared" si="21"/>
        <v>622.8565733679146</v>
      </c>
      <c r="P51" s="8">
        <f t="shared" si="22"/>
        <v>0.6026059237527761</v>
      </c>
      <c r="Q51" s="8">
        <f t="shared" si="23"/>
        <v>1.6757579999999734</v>
      </c>
      <c r="S51" s="9" t="s">
        <v>16</v>
      </c>
      <c r="T51" s="2">
        <v>40</v>
      </c>
      <c r="U51" s="8">
        <f t="shared" si="18"/>
        <v>1248.1270730308163</v>
      </c>
      <c r="V51" s="8">
        <f t="shared" si="19"/>
        <v>3.6191381424928295</v>
      </c>
      <c r="W51" s="8">
        <f t="shared" si="20"/>
        <v>5.02727399999992</v>
      </c>
      <c r="Y51" s="9" t="s">
        <v>16</v>
      </c>
      <c r="Z51" s="2">
        <v>40</v>
      </c>
      <c r="AA51" s="8">
        <f t="shared" si="15"/>
        <v>2501.091353999863</v>
      </c>
      <c r="AB51" s="8">
        <f t="shared" si="16"/>
        <v>12.075484223215426</v>
      </c>
      <c r="AC51" s="8">
        <f t="shared" si="17"/>
        <v>8.378789999999867</v>
      </c>
    </row>
    <row r="52" spans="1:29" ht="12.75">
      <c r="A52" s="9" t="s">
        <v>17</v>
      </c>
      <c r="B52" s="2">
        <v>41</v>
      </c>
      <c r="C52" s="8">
        <f t="shared" si="0"/>
        <v>164.36238911064606</v>
      </c>
      <c r="D52" s="8">
        <f t="shared" si="1"/>
        <v>-0.4513893457888969</v>
      </c>
      <c r="E52" s="8">
        <f t="shared" si="2"/>
        <v>-4.747980999999925</v>
      </c>
      <c r="G52" s="9" t="s">
        <v>17</v>
      </c>
      <c r="H52" s="2">
        <v>41</v>
      </c>
      <c r="I52" s="8">
        <f t="shared" si="3"/>
        <v>329.36177670528616</v>
      </c>
      <c r="J52" s="8">
        <f t="shared" si="4"/>
        <v>-0.2657802075837594</v>
      </c>
      <c r="K52" s="8">
        <f t="shared" si="5"/>
        <v>-1.3964649999999779</v>
      </c>
      <c r="M52" s="9" t="s">
        <v>17</v>
      </c>
      <c r="N52" s="2">
        <v>41</v>
      </c>
      <c r="O52" s="8">
        <f t="shared" si="21"/>
        <v>660.0000191128664</v>
      </c>
      <c r="P52" s="8">
        <f t="shared" si="22"/>
        <v>0.7449052871265849</v>
      </c>
      <c r="Q52" s="8">
        <f t="shared" si="23"/>
        <v>1.955050999999969</v>
      </c>
      <c r="S52" s="9" t="s">
        <v>17</v>
      </c>
      <c r="T52" s="2">
        <v>41</v>
      </c>
      <c r="U52" s="8">
        <f t="shared" si="18"/>
        <v>1322.5579166666937</v>
      </c>
      <c r="V52" s="8">
        <f t="shared" si="19"/>
        <v>4.047689015214246</v>
      </c>
      <c r="W52" s="8">
        <f t="shared" si="20"/>
        <v>5.306566999999916</v>
      </c>
      <c r="Y52" s="9" t="s">
        <v>17</v>
      </c>
      <c r="Z52" s="2">
        <v>41</v>
      </c>
      <c r="AA52" s="8">
        <f t="shared" si="15"/>
        <v>2650.241503460656</v>
      </c>
      <c r="AB52" s="8">
        <f t="shared" si="16"/>
        <v>13.22104815769626</v>
      </c>
      <c r="AC52" s="8">
        <f t="shared" si="17"/>
        <v>8.658082999999863</v>
      </c>
    </row>
    <row r="53" spans="1:29" ht="12.75">
      <c r="A53" s="9" t="s">
        <v>18</v>
      </c>
      <c r="B53" s="2">
        <v>42</v>
      </c>
      <c r="C53" s="8">
        <f t="shared" si="0"/>
        <v>174.16398026899415</v>
      </c>
      <c r="D53" s="8">
        <f t="shared" si="1"/>
        <v>-0.45013544750781875</v>
      </c>
      <c r="E53" s="8">
        <f t="shared" si="2"/>
        <v>-4.468687999999929</v>
      </c>
      <c r="G53" s="9" t="s">
        <v>18</v>
      </c>
      <c r="H53" s="2">
        <v>42</v>
      </c>
      <c r="I53" s="8">
        <f t="shared" si="3"/>
        <v>349.0029458068081</v>
      </c>
      <c r="J53" s="8">
        <f t="shared" si="4"/>
        <v>-0.22528562619578452</v>
      </c>
      <c r="K53" s="8">
        <f t="shared" si="5"/>
        <v>-1.1171719999999823</v>
      </c>
      <c r="M53" s="9" t="s">
        <v>18</v>
      </c>
      <c r="N53" s="2">
        <v>42</v>
      </c>
      <c r="O53" s="8">
        <f t="shared" si="21"/>
        <v>699.3584781061303</v>
      </c>
      <c r="P53" s="8">
        <f t="shared" si="22"/>
        <v>0.9020152401225232</v>
      </c>
      <c r="Q53" s="8">
        <f t="shared" si="23"/>
        <v>2.2343439999999646</v>
      </c>
      <c r="S53" s="9" t="s">
        <v>18</v>
      </c>
      <c r="T53" s="2">
        <v>42</v>
      </c>
      <c r="U53" s="8">
        <f t="shared" si="18"/>
        <v>1401.427371245362</v>
      </c>
      <c r="V53" s="8">
        <f t="shared" si="19"/>
        <v>4.514445513346573</v>
      </c>
      <c r="W53" s="8">
        <f t="shared" si="20"/>
        <v>5.5858599999999115</v>
      </c>
      <c r="Y53" s="9" t="s">
        <v>18</v>
      </c>
      <c r="Z53" s="2">
        <v>42</v>
      </c>
      <c r="AA53" s="8">
        <f t="shared" si="15"/>
        <v>2808.286076969016</v>
      </c>
      <c r="AB53" s="8">
        <f t="shared" si="16"/>
        <v>14.460225504984919</v>
      </c>
      <c r="AC53" s="8">
        <f t="shared" si="17"/>
        <v>8.937375999999858</v>
      </c>
    </row>
    <row r="54" spans="1:29" ht="12.75">
      <c r="A54" s="9" t="s">
        <v>19</v>
      </c>
      <c r="B54" s="2">
        <v>43</v>
      </c>
      <c r="C54" s="8">
        <f t="shared" si="0"/>
        <v>184.55007977961944</v>
      </c>
      <c r="D54" s="8">
        <f t="shared" si="1"/>
        <v>-0.4471315761977621</v>
      </c>
      <c r="E54" s="8">
        <f t="shared" si="2"/>
        <v>-4.189394999999934</v>
      </c>
      <c r="G54" s="9" t="s">
        <v>19</v>
      </c>
      <c r="H54" s="2">
        <v>43</v>
      </c>
      <c r="I54" s="8">
        <f t="shared" si="3"/>
        <v>369.8153969178383</v>
      </c>
      <c r="J54" s="8">
        <f t="shared" si="4"/>
        <v>-0.17902579379608596</v>
      </c>
      <c r="K54" s="8">
        <f t="shared" si="5"/>
        <v>-0.8378789999999867</v>
      </c>
      <c r="M54" s="9" t="s">
        <v>19</v>
      </c>
      <c r="N54" s="2">
        <v>43</v>
      </c>
      <c r="O54" s="8">
        <f t="shared" si="21"/>
        <v>741.0640405076738</v>
      </c>
      <c r="P54" s="8">
        <f t="shared" si="22"/>
        <v>1.0751950844049816</v>
      </c>
      <c r="Q54" s="8">
        <f t="shared" si="23"/>
        <v>2.51363699999996</v>
      </c>
      <c r="S54" s="9" t="s">
        <v>19</v>
      </c>
      <c r="T54" s="2">
        <v>43</v>
      </c>
      <c r="U54" s="8">
        <f t="shared" si="18"/>
        <v>1485.0001290118519</v>
      </c>
      <c r="V54" s="8">
        <f t="shared" si="19"/>
        <v>5.02243816531427</v>
      </c>
      <c r="W54" s="8">
        <f t="shared" si="20"/>
        <v>5.865152999999907</v>
      </c>
      <c r="Y54" s="9" t="s">
        <v>19</v>
      </c>
      <c r="Z54" s="2">
        <v>43</v>
      </c>
      <c r="AA54" s="8">
        <f t="shared" si="15"/>
        <v>2975.7554848491955</v>
      </c>
      <c r="AB54" s="8">
        <f t="shared" si="16"/>
        <v>15.800103156120258</v>
      </c>
      <c r="AC54" s="8">
        <f t="shared" si="17"/>
        <v>9.216668999999854</v>
      </c>
    </row>
    <row r="55" spans="1:29" ht="12.75">
      <c r="A55" s="9" t="s">
        <v>20</v>
      </c>
      <c r="B55" s="2">
        <v>44</v>
      </c>
      <c r="C55" s="8">
        <f t="shared" si="0"/>
        <v>195.55554422941302</v>
      </c>
      <c r="D55" s="8">
        <f t="shared" si="1"/>
        <v>-0.4421737614616177</v>
      </c>
      <c r="E55" s="8">
        <f t="shared" si="2"/>
        <v>-3.910101999999938</v>
      </c>
      <c r="G55" s="9" t="s">
        <v>20</v>
      </c>
      <c r="H55" s="2">
        <v>44</v>
      </c>
      <c r="I55" s="8">
        <f t="shared" si="3"/>
        <v>391.8689783014159</v>
      </c>
      <c r="J55" s="8">
        <f t="shared" si="4"/>
        <v>-0.1264576803333739</v>
      </c>
      <c r="K55" s="8">
        <f t="shared" si="5"/>
        <v>-0.5585859999999911</v>
      </c>
      <c r="M55" s="9" t="s">
        <v>20</v>
      </c>
      <c r="N55" s="2">
        <v>44</v>
      </c>
      <c r="O55" s="8">
        <f t="shared" si="21"/>
        <v>785.2566735456371</v>
      </c>
      <c r="P55" s="8">
        <f t="shared" si="22"/>
        <v>1.2658015821385789</v>
      </c>
      <c r="Q55" s="8">
        <f t="shared" si="23"/>
        <v>2.7929299999999557</v>
      </c>
      <c r="S55" s="9" t="s">
        <v>20</v>
      </c>
      <c r="T55" s="2">
        <v>44</v>
      </c>
      <c r="U55" s="8">
        <f t="shared" si="18"/>
        <v>1573.556666875693</v>
      </c>
      <c r="V55" s="8">
        <f t="shared" si="19"/>
        <v>5.574922948696212</v>
      </c>
      <c r="W55" s="8">
        <f t="shared" si="20"/>
        <v>6.144445999999903</v>
      </c>
      <c r="Y55" s="9" t="s">
        <v>20</v>
      </c>
      <c r="Z55" s="2">
        <v>44</v>
      </c>
      <c r="AA55" s="8">
        <f t="shared" si="15"/>
        <v>3153.2117679290727</v>
      </c>
      <c r="AB55" s="8">
        <f t="shared" si="16"/>
        <v>17.248280075078583</v>
      </c>
      <c r="AC55" s="8">
        <f t="shared" si="17"/>
        <v>9.49596199999985</v>
      </c>
    </row>
    <row r="56" spans="1:29" ht="12.75">
      <c r="A56" s="9" t="s">
        <v>21</v>
      </c>
      <c r="B56" s="2">
        <v>45</v>
      </c>
      <c r="C56" s="8">
        <f t="shared" si="0"/>
        <v>207.2173088439115</v>
      </c>
      <c r="D56" s="8">
        <f t="shared" si="1"/>
        <v>-0.43503994606109586</v>
      </c>
      <c r="E56" s="8">
        <f t="shared" si="2"/>
        <v>-3.6308089999999424</v>
      </c>
      <c r="G56" s="9" t="s">
        <v>21</v>
      </c>
      <c r="H56" s="2">
        <v>45</v>
      </c>
      <c r="I56" s="8">
        <f>I57/2^($C$5/1200)</f>
        <v>415.23770355378736</v>
      </c>
      <c r="J56" s="8">
        <f>I56-$B$8/2^((H$57-H56)/12)</f>
        <v>-0.06699402615777217</v>
      </c>
      <c r="K56" s="8">
        <f>K57-($C$5-100)</f>
        <v>-0.2792929999999956</v>
      </c>
      <c r="M56" s="9" t="s">
        <v>21</v>
      </c>
      <c r="N56" s="2">
        <v>45</v>
      </c>
      <c r="O56" s="8">
        <f t="shared" si="21"/>
        <v>832.0846912576297</v>
      </c>
      <c r="P56" s="8">
        <f t="shared" si="22"/>
        <v>1.4752960977394878</v>
      </c>
      <c r="Q56" s="8">
        <f t="shared" si="23"/>
        <v>3.0722229999999513</v>
      </c>
      <c r="S56" s="9" t="s">
        <v>21</v>
      </c>
      <c r="T56" s="2">
        <v>45</v>
      </c>
      <c r="U56" s="8">
        <f t="shared" si="18"/>
        <v>1667.3941877140262</v>
      </c>
      <c r="V56" s="8">
        <f t="shared" si="19"/>
        <v>6.175397394245692</v>
      </c>
      <c r="W56" s="8">
        <f t="shared" si="20"/>
        <v>6.423738999999898</v>
      </c>
      <c r="Y56" s="9" t="s">
        <v>21</v>
      </c>
      <c r="Z56" s="2">
        <v>45</v>
      </c>
      <c r="AA56" s="8">
        <f t="shared" si="15"/>
        <v>3341.2504837944584</v>
      </c>
      <c r="AB56" s="8">
        <f t="shared" si="16"/>
        <v>18.812903154898322</v>
      </c>
      <c r="AC56" s="8">
        <f t="shared" si="17"/>
        <v>9.775254999999845</v>
      </c>
    </row>
    <row r="57" spans="1:29" ht="12.75">
      <c r="A57" s="9" t="s">
        <v>11</v>
      </c>
      <c r="B57" s="2">
        <v>46</v>
      </c>
      <c r="C57" s="8">
        <f t="shared" si="0"/>
        <v>219.5745114448903</v>
      </c>
      <c r="D57" s="8">
        <f t="shared" si="1"/>
        <v>-0.42548855510969474</v>
      </c>
      <c r="E57" s="8">
        <f t="shared" si="2"/>
        <v>-3.351515999999947</v>
      </c>
      <c r="G57" s="9" t="s">
        <v>11</v>
      </c>
      <c r="H57" s="2">
        <v>46</v>
      </c>
      <c r="I57" s="8">
        <f>B8</f>
        <v>440</v>
      </c>
      <c r="J57" s="8">
        <v>0</v>
      </c>
      <c r="K57" s="8">
        <v>0</v>
      </c>
      <c r="M57" s="9" t="s">
        <v>11</v>
      </c>
      <c r="N57" s="2">
        <v>46</v>
      </c>
      <c r="O57" s="8">
        <f t="shared" si="21"/>
        <v>881.7052522445917</v>
      </c>
      <c r="P57" s="8">
        <f t="shared" si="22"/>
        <v>1.7052522445917475</v>
      </c>
      <c r="Q57" s="8">
        <f t="shared" si="23"/>
        <v>3.351515999999947</v>
      </c>
      <c r="S57" s="9" t="s">
        <v>11</v>
      </c>
      <c r="T57" s="2">
        <v>46</v>
      </c>
      <c r="U57" s="8">
        <f t="shared" si="18"/>
        <v>1766.8276178084068</v>
      </c>
      <c r="V57" s="8">
        <f t="shared" si="19"/>
        <v>6.827617808406785</v>
      </c>
      <c r="W57" s="8">
        <f t="shared" si="20"/>
        <v>6.703031999999894</v>
      </c>
      <c r="Y57" s="9" t="s">
        <v>11</v>
      </c>
      <c r="Z57" s="2">
        <v>46</v>
      </c>
      <c r="AA57" s="8">
        <f t="shared" si="15"/>
        <v>3540.5027055283467</v>
      </c>
      <c r="AB57" s="8">
        <f t="shared" si="16"/>
        <v>20.502705528346723</v>
      </c>
      <c r="AC57" s="8">
        <f t="shared" si="17"/>
        <v>10.05454799999984</v>
      </c>
    </row>
    <row r="58" spans="1:29" ht="12.75">
      <c r="A58" s="9" t="s">
        <v>22</v>
      </c>
      <c r="B58" s="2">
        <v>47</v>
      </c>
      <c r="C58" s="8">
        <f t="shared" si="0"/>
        <v>232.66862380004733</v>
      </c>
      <c r="D58" s="8">
        <f t="shared" si="1"/>
        <v>-0.4132569589976356</v>
      </c>
      <c r="E58" s="8">
        <f t="shared" si="2"/>
        <v>-3.0722229999999513</v>
      </c>
      <c r="G58" s="9" t="s">
        <v>22</v>
      </c>
      <c r="H58" s="2">
        <v>47</v>
      </c>
      <c r="I58" s="8">
        <f>I57*2^($C$5/1200)</f>
        <v>466.23897190232447</v>
      </c>
      <c r="J58" s="8">
        <f>I58-$B$8/2^((H$57-H58)/12)</f>
        <v>0.07521038423453774</v>
      </c>
      <c r="K58" s="8">
        <f>K57+($C$5-100)</f>
        <v>0.2792929999999956</v>
      </c>
      <c r="M58" s="9" t="s">
        <v>22</v>
      </c>
      <c r="N58" s="2">
        <v>47</v>
      </c>
      <c r="O58" s="8">
        <f t="shared" si="21"/>
        <v>934.284887107723</v>
      </c>
      <c r="P58" s="8">
        <f t="shared" si="22"/>
        <v>1.9573640715432248</v>
      </c>
      <c r="Q58" s="8">
        <f t="shared" si="23"/>
        <v>3.6308089999999424</v>
      </c>
      <c r="S58" s="9" t="s">
        <v>22</v>
      </c>
      <c r="T58" s="2">
        <v>47</v>
      </c>
      <c r="U58" s="8">
        <f t="shared" si="18"/>
        <v>1872.1906637627833</v>
      </c>
      <c r="V58" s="8">
        <f t="shared" si="19"/>
        <v>7.535617690423578</v>
      </c>
      <c r="W58" s="8">
        <f t="shared" si="20"/>
        <v>6.982324999999889</v>
      </c>
      <c r="Y58" s="9" t="s">
        <v>22</v>
      </c>
      <c r="Z58" s="2">
        <v>47</v>
      </c>
      <c r="AA58" s="8">
        <f t="shared" si="15"/>
        <v>3751.637139643033</v>
      </c>
      <c r="AB58" s="8">
        <f t="shared" si="16"/>
        <v>22.327047498313732</v>
      </c>
      <c r="AC58" s="8">
        <f t="shared" si="17"/>
        <v>10.333840999999836</v>
      </c>
    </row>
    <row r="59" spans="1:29" ht="12.75">
      <c r="A59" s="9" t="s">
        <v>23</v>
      </c>
      <c r="B59" s="2">
        <v>48</v>
      </c>
      <c r="C59" s="8">
        <f t="shared" si="0"/>
        <v>246.5435908055972</v>
      </c>
      <c r="D59" s="8">
        <f t="shared" si="1"/>
        <v>-0.3980598224648588</v>
      </c>
      <c r="E59" s="8">
        <f t="shared" si="2"/>
        <v>-2.7929299999999557</v>
      </c>
      <c r="G59" s="9" t="s">
        <v>23</v>
      </c>
      <c r="H59" s="2">
        <v>48</v>
      </c>
      <c r="I59" s="8">
        <f aca="true" t="shared" si="24" ref="I59:I72">I58*2^($C$5/1200)</f>
        <v>494.0426793648557</v>
      </c>
      <c r="J59" s="8">
        <f aca="true" t="shared" si="25" ref="J59:J72">I59-$B$8/2^((H$57-H59)/12)</f>
        <v>0.15937810873157332</v>
      </c>
      <c r="K59" s="8">
        <f aca="true" t="shared" si="26" ref="K59:K72">K58+($C$5-100)</f>
        <v>0.5585859999999911</v>
      </c>
      <c r="M59" s="9" t="s">
        <v>23</v>
      </c>
      <c r="N59" s="2">
        <v>48</v>
      </c>
      <c r="O59" s="8">
        <f t="shared" si="21"/>
        <v>990.0000573386001</v>
      </c>
      <c r="P59" s="8">
        <f t="shared" si="22"/>
        <v>2.2334548263518172</v>
      </c>
      <c r="Q59" s="8">
        <f t="shared" si="23"/>
        <v>3.910101999999938</v>
      </c>
      <c r="S59" s="9" t="s">
        <v>23</v>
      </c>
      <c r="T59" s="2">
        <v>48</v>
      </c>
      <c r="U59" s="8">
        <f t="shared" si="18"/>
        <v>1983.8369324497512</v>
      </c>
      <c r="V59" s="8">
        <f t="shared" si="19"/>
        <v>8.303727425255147</v>
      </c>
      <c r="W59" s="8">
        <f t="shared" si="20"/>
        <v>7.261617999999885</v>
      </c>
      <c r="Y59" s="9" t="s">
        <v>23</v>
      </c>
      <c r="Z59" s="2">
        <v>48</v>
      </c>
      <c r="AA59" s="8">
        <f t="shared" si="15"/>
        <v>3975.362370313057</v>
      </c>
      <c r="AB59" s="8">
        <f t="shared" si="16"/>
        <v>24.295960264065343</v>
      </c>
      <c r="AC59" s="8">
        <f t="shared" si="17"/>
        <v>10.613133999999832</v>
      </c>
    </row>
    <row r="60" spans="1:29" ht="12.75">
      <c r="A60" s="1" t="s">
        <v>29</v>
      </c>
      <c r="B60" s="2">
        <v>49</v>
      </c>
      <c r="C60" s="8">
        <f t="shared" si="0"/>
        <v>261.2459779688841</v>
      </c>
      <c r="D60" s="8">
        <f t="shared" si="1"/>
        <v>-0.37958733171450376</v>
      </c>
      <c r="E60" s="8">
        <f t="shared" si="2"/>
        <v>-2.51363699999996</v>
      </c>
      <c r="G60" s="1" t="s">
        <v>29</v>
      </c>
      <c r="H60" s="2">
        <v>49</v>
      </c>
      <c r="I60" s="8">
        <f t="shared" si="24"/>
        <v>523.5044338703183</v>
      </c>
      <c r="J60" s="8">
        <f t="shared" si="25"/>
        <v>0.25330326912103374</v>
      </c>
      <c r="K60" s="8">
        <f t="shared" si="26"/>
        <v>0.8378789999999867</v>
      </c>
      <c r="M60" s="1" t="s">
        <v>29</v>
      </c>
      <c r="N60" s="2">
        <v>49</v>
      </c>
      <c r="O60" s="8">
        <f t="shared" si="21"/>
        <v>1049.0377475381617</v>
      </c>
      <c r="P60" s="8">
        <f t="shared" si="22"/>
        <v>2.5354863357672457</v>
      </c>
      <c r="Q60" s="8">
        <f t="shared" si="23"/>
        <v>4.189394999999934</v>
      </c>
      <c r="S60" s="1" t="s">
        <v>29</v>
      </c>
      <c r="T60" s="2">
        <v>49</v>
      </c>
      <c r="U60" s="8">
        <f t="shared" si="18"/>
        <v>2102.1411177437117</v>
      </c>
      <c r="V60" s="8">
        <f t="shared" si="19"/>
        <v>9.136595338922689</v>
      </c>
      <c r="W60" s="8">
        <f t="shared" si="20"/>
        <v>7.5409109999998805</v>
      </c>
      <c r="Y60" s="1" t="s">
        <v>29</v>
      </c>
      <c r="Z60" s="2">
        <v>49</v>
      </c>
      <c r="AA60" s="8">
        <f t="shared" si="15"/>
        <v>4212.42923744079</v>
      </c>
      <c r="AB60" s="8">
        <f t="shared" si="16"/>
        <v>26.420192631212558</v>
      </c>
      <c r="AC60" s="8">
        <f t="shared" si="17"/>
        <v>10.892426999999827</v>
      </c>
    </row>
    <row r="61" spans="1:29" ht="12.75">
      <c r="A61" s="9" t="s">
        <v>14</v>
      </c>
      <c r="B61" s="2">
        <v>50</v>
      </c>
      <c r="C61" s="8">
        <f t="shared" si="0"/>
        <v>276.8251276859769</v>
      </c>
      <c r="D61" s="8">
        <f t="shared" si="1"/>
        <v>-0.357503290895238</v>
      </c>
      <c r="E61" s="8">
        <f t="shared" si="2"/>
        <v>-2.2343439999999646</v>
      </c>
      <c r="G61" s="9" t="s">
        <v>14</v>
      </c>
      <c r="H61" s="2">
        <v>50</v>
      </c>
      <c r="I61" s="8">
        <f t="shared" si="24"/>
        <v>554.7231114409218</v>
      </c>
      <c r="J61" s="8">
        <f t="shared" si="25"/>
        <v>0.35784948717753196</v>
      </c>
      <c r="K61" s="8">
        <f t="shared" si="26"/>
        <v>1.1171719999999823</v>
      </c>
      <c r="M61" s="9" t="s">
        <v>14</v>
      </c>
      <c r="N61" s="2">
        <v>50</v>
      </c>
      <c r="O61" s="8">
        <f t="shared" si="21"/>
        <v>1111.596092952097</v>
      </c>
      <c r="P61" s="8">
        <f t="shared" si="22"/>
        <v>2.8655690446089466</v>
      </c>
      <c r="Q61" s="8">
        <f t="shared" si="23"/>
        <v>4.468687999999929</v>
      </c>
      <c r="S61" s="9" t="s">
        <v>14</v>
      </c>
      <c r="T61" s="2">
        <v>50</v>
      </c>
      <c r="U61" s="8">
        <f t="shared" si="18"/>
        <v>2227.5002580237074</v>
      </c>
      <c r="V61" s="8">
        <f t="shared" si="19"/>
        <v>10.03921020873031</v>
      </c>
      <c r="W61" s="8">
        <f t="shared" si="20"/>
        <v>7.820203999999876</v>
      </c>
      <c r="Y61" s="9" t="s">
        <v>14</v>
      </c>
      <c r="Z61" s="2">
        <v>50</v>
      </c>
      <c r="AA61" s="8">
        <f t="shared" si="15"/>
        <v>4463.633356535651</v>
      </c>
      <c r="AB61" s="8">
        <f t="shared" si="16"/>
        <v>28.71126090569669</v>
      </c>
      <c r="AC61" s="8">
        <f t="shared" si="17"/>
        <v>11.171719999999823</v>
      </c>
    </row>
    <row r="62" spans="1:29" ht="12.75">
      <c r="A62" s="9" t="s">
        <v>15</v>
      </c>
      <c r="B62" s="2">
        <v>51</v>
      </c>
      <c r="C62" s="8">
        <f t="shared" si="0"/>
        <v>293.3333248387263</v>
      </c>
      <c r="D62" s="8">
        <f t="shared" si="1"/>
        <v>-0.331443078681275</v>
      </c>
      <c r="E62" s="8">
        <f t="shared" si="2"/>
        <v>-1.955050999999969</v>
      </c>
      <c r="G62" s="9" t="s">
        <v>15</v>
      </c>
      <c r="H62" s="2">
        <v>51</v>
      </c>
      <c r="I62" s="8">
        <f t="shared" si="24"/>
        <v>587.803484474259</v>
      </c>
      <c r="J62" s="8">
        <f t="shared" si="25"/>
        <v>0.47394863944384724</v>
      </c>
      <c r="K62" s="8">
        <f t="shared" si="26"/>
        <v>1.3964649999999779</v>
      </c>
      <c r="M62" s="9" t="s">
        <v>15</v>
      </c>
      <c r="N62" s="2">
        <v>51</v>
      </c>
      <c r="O62" s="8">
        <f t="shared" si="21"/>
        <v>1177.8850444286963</v>
      </c>
      <c r="P62" s="8">
        <f t="shared" si="22"/>
        <v>3.225972759066053</v>
      </c>
      <c r="Q62" s="8">
        <f t="shared" si="23"/>
        <v>4.747980999999925</v>
      </c>
      <c r="S62" s="9" t="s">
        <v>15</v>
      </c>
      <c r="T62" s="2">
        <v>51</v>
      </c>
      <c r="U62" s="8">
        <f t="shared" si="18"/>
        <v>2360.3350686662175</v>
      </c>
      <c r="V62" s="8">
        <f t="shared" si="19"/>
        <v>11.016925326957335</v>
      </c>
      <c r="W62" s="8">
        <f t="shared" si="20"/>
        <v>8.099496999999872</v>
      </c>
      <c r="Y62" s="9" t="s">
        <v>15</v>
      </c>
      <c r="Z62" s="2">
        <v>51</v>
      </c>
      <c r="AA62" s="8">
        <f t="shared" si="15"/>
        <v>4729.817788863872</v>
      </c>
      <c r="AB62" s="8">
        <f t="shared" si="16"/>
        <v>31.181502185352656</v>
      </c>
      <c r="AC62" s="8">
        <f t="shared" si="17"/>
        <v>11.451012999999818</v>
      </c>
    </row>
    <row r="63" spans="1:29" ht="12.75">
      <c r="A63" s="9" t="s">
        <v>16</v>
      </c>
      <c r="B63" s="2">
        <v>52</v>
      </c>
      <c r="C63" s="8">
        <f t="shared" si="0"/>
        <v>310.82597226704166</v>
      </c>
      <c r="D63" s="8">
        <f t="shared" si="1"/>
        <v>-0.3010114550392018</v>
      </c>
      <c r="E63" s="8">
        <f t="shared" si="2"/>
        <v>-1.6757579999999734</v>
      </c>
      <c r="G63" s="9" t="s">
        <v>16</v>
      </c>
      <c r="H63" s="2">
        <v>52</v>
      </c>
      <c r="I63" s="8">
        <f t="shared" si="24"/>
        <v>622.8565733679146</v>
      </c>
      <c r="J63" s="8">
        <f t="shared" si="25"/>
        <v>0.6026059237527761</v>
      </c>
      <c r="K63" s="8">
        <f t="shared" si="26"/>
        <v>1.6757579999999734</v>
      </c>
      <c r="M63" s="9" t="s">
        <v>16</v>
      </c>
      <c r="N63" s="2">
        <v>52</v>
      </c>
      <c r="O63" s="8">
        <f t="shared" si="21"/>
        <v>1248.1270730308163</v>
      </c>
      <c r="P63" s="8">
        <f t="shared" si="22"/>
        <v>3.6191381424928295</v>
      </c>
      <c r="Q63" s="8">
        <f t="shared" si="23"/>
        <v>5.02727399999992</v>
      </c>
      <c r="S63" s="9" t="s">
        <v>16</v>
      </c>
      <c r="T63" s="2">
        <v>52</v>
      </c>
      <c r="U63" s="8">
        <f t="shared" si="18"/>
        <v>2501.091353999863</v>
      </c>
      <c r="V63" s="8">
        <f t="shared" si="19"/>
        <v>12.075484223215426</v>
      </c>
      <c r="W63" s="8">
        <f t="shared" si="20"/>
        <v>8.378789999999867</v>
      </c>
      <c r="Y63" s="9" t="s">
        <v>16</v>
      </c>
      <c r="Z63" s="2">
        <v>52</v>
      </c>
      <c r="AA63" s="8">
        <f t="shared" si="15"/>
        <v>5011.875870830039</v>
      </c>
      <c r="AB63" s="8">
        <f t="shared" si="16"/>
        <v>33.84413127674543</v>
      </c>
      <c r="AC63" s="8">
        <f t="shared" si="17"/>
        <v>11.730305999999814</v>
      </c>
    </row>
    <row r="64" spans="1:29" ht="12.75">
      <c r="A64" s="9" t="s">
        <v>17</v>
      </c>
      <c r="B64" s="2">
        <v>53</v>
      </c>
      <c r="C64" s="8">
        <f t="shared" si="0"/>
        <v>329.36177670528616</v>
      </c>
      <c r="D64" s="8">
        <f t="shared" si="1"/>
        <v>-0.2657802075837594</v>
      </c>
      <c r="E64" s="8">
        <f t="shared" si="2"/>
        <v>-1.3964649999999779</v>
      </c>
      <c r="G64" s="9" t="s">
        <v>17</v>
      </c>
      <c r="H64" s="2">
        <v>53</v>
      </c>
      <c r="I64" s="8">
        <f t="shared" si="24"/>
        <v>660.0000191128664</v>
      </c>
      <c r="J64" s="8">
        <f t="shared" si="25"/>
        <v>0.7449052871265849</v>
      </c>
      <c r="K64" s="8">
        <f t="shared" si="26"/>
        <v>1.955050999999969</v>
      </c>
      <c r="M64" s="9" t="s">
        <v>17</v>
      </c>
      <c r="N64" s="2">
        <v>53</v>
      </c>
      <c r="O64" s="8">
        <f t="shared" si="21"/>
        <v>1322.5579166666937</v>
      </c>
      <c r="P64" s="8">
        <f t="shared" si="22"/>
        <v>4.047689015214246</v>
      </c>
      <c r="Q64" s="8">
        <f t="shared" si="23"/>
        <v>5.306566999999916</v>
      </c>
      <c r="S64" s="9" t="s">
        <v>17</v>
      </c>
      <c r="T64" s="2">
        <v>53</v>
      </c>
      <c r="U64" s="8">
        <f t="shared" si="18"/>
        <v>2650.241503460656</v>
      </c>
      <c r="V64" s="8">
        <f t="shared" si="19"/>
        <v>13.22104815769626</v>
      </c>
      <c r="W64" s="8">
        <f t="shared" si="20"/>
        <v>8.658082999999863</v>
      </c>
      <c r="Y64" s="9" t="s">
        <v>17</v>
      </c>
      <c r="Z64" s="2">
        <v>53</v>
      </c>
      <c r="AA64" s="8">
        <f t="shared" si="15"/>
        <v>5310.754212086056</v>
      </c>
      <c r="AB64" s="8">
        <f t="shared" si="16"/>
        <v>36.71330148013749</v>
      </c>
      <c r="AC64" s="8">
        <f t="shared" si="17"/>
        <v>12.00959899999981</v>
      </c>
    </row>
    <row r="65" spans="1:29" ht="12.75">
      <c r="A65" s="9" t="s">
        <v>18</v>
      </c>
      <c r="B65" s="2">
        <v>54</v>
      </c>
      <c r="C65" s="8">
        <f t="shared" si="0"/>
        <v>349.0029458068081</v>
      </c>
      <c r="D65" s="8">
        <f t="shared" si="1"/>
        <v>-0.22528562619578452</v>
      </c>
      <c r="E65" s="8">
        <f t="shared" si="2"/>
        <v>-1.1171719999999823</v>
      </c>
      <c r="G65" s="9" t="s">
        <v>18</v>
      </c>
      <c r="H65" s="2">
        <v>54</v>
      </c>
      <c r="I65" s="8">
        <f t="shared" si="24"/>
        <v>699.3584781061303</v>
      </c>
      <c r="J65" s="8">
        <f t="shared" si="25"/>
        <v>0.9020152401225232</v>
      </c>
      <c r="K65" s="8">
        <f t="shared" si="26"/>
        <v>2.2343439999999646</v>
      </c>
      <c r="M65" s="9" t="s">
        <v>18</v>
      </c>
      <c r="N65" s="2">
        <v>54</v>
      </c>
      <c r="O65" s="8">
        <f t="shared" si="21"/>
        <v>1401.427371245362</v>
      </c>
      <c r="P65" s="8">
        <f t="shared" si="22"/>
        <v>4.514445513346573</v>
      </c>
      <c r="Q65" s="8">
        <f t="shared" si="23"/>
        <v>5.5858599999999115</v>
      </c>
      <c r="S65" s="9" t="s">
        <v>18</v>
      </c>
      <c r="T65" s="2">
        <v>54</v>
      </c>
      <c r="U65" s="8">
        <f t="shared" si="18"/>
        <v>2808.286076969016</v>
      </c>
      <c r="V65" s="8">
        <f t="shared" si="19"/>
        <v>14.460225504984919</v>
      </c>
      <c r="W65" s="8">
        <f t="shared" si="20"/>
        <v>8.937375999999858</v>
      </c>
      <c r="Y65" s="9" t="s">
        <v>18</v>
      </c>
      <c r="Z65" s="2">
        <v>54</v>
      </c>
      <c r="AA65" s="8">
        <f t="shared" si="15"/>
        <v>5627.455872429414</v>
      </c>
      <c r="AB65" s="8">
        <f t="shared" si="16"/>
        <v>39.80416950135259</v>
      </c>
      <c r="AC65" s="8">
        <f t="shared" si="17"/>
        <v>12.288891999999805</v>
      </c>
    </row>
    <row r="66" spans="1:29" ht="12.75">
      <c r="A66" s="9" t="s">
        <v>19</v>
      </c>
      <c r="B66" s="2">
        <v>55</v>
      </c>
      <c r="C66" s="8">
        <f t="shared" si="0"/>
        <v>369.8153969178383</v>
      </c>
      <c r="D66" s="8">
        <f t="shared" si="1"/>
        <v>-0.17902579379608596</v>
      </c>
      <c r="E66" s="8">
        <f t="shared" si="2"/>
        <v>-0.8378789999999867</v>
      </c>
      <c r="G66" s="9" t="s">
        <v>19</v>
      </c>
      <c r="H66" s="2">
        <v>55</v>
      </c>
      <c r="I66" s="8">
        <f t="shared" si="24"/>
        <v>741.0640405076738</v>
      </c>
      <c r="J66" s="8">
        <f t="shared" si="25"/>
        <v>1.0751950844049816</v>
      </c>
      <c r="K66" s="8">
        <f t="shared" si="26"/>
        <v>2.51363699999996</v>
      </c>
      <c r="M66" s="9" t="s">
        <v>19</v>
      </c>
      <c r="N66" s="2">
        <v>55</v>
      </c>
      <c r="O66" s="8">
        <f t="shared" si="21"/>
        <v>1485.0001290118519</v>
      </c>
      <c r="P66" s="8">
        <f t="shared" si="22"/>
        <v>5.02243816531427</v>
      </c>
      <c r="Q66" s="8">
        <f t="shared" si="23"/>
        <v>5.865152999999907</v>
      </c>
      <c r="S66" s="9" t="s">
        <v>19</v>
      </c>
      <c r="T66" s="2">
        <v>55</v>
      </c>
      <c r="U66" s="8">
        <f t="shared" si="18"/>
        <v>2975.7554848491955</v>
      </c>
      <c r="V66" s="8">
        <f t="shared" si="19"/>
        <v>15.800103156120258</v>
      </c>
      <c r="W66" s="8">
        <f t="shared" si="20"/>
        <v>9.216668999999854</v>
      </c>
      <c r="Y66" s="9" t="s">
        <v>19</v>
      </c>
      <c r="Z66" s="2">
        <v>55</v>
      </c>
      <c r="AA66" s="8">
        <f t="shared" si="15"/>
        <v>5963.0437281527</v>
      </c>
      <c r="AB66" s="8">
        <f t="shared" si="16"/>
        <v>43.132964766549776</v>
      </c>
      <c r="AC66" s="8">
        <f t="shared" si="17"/>
        <v>12.5681849999998</v>
      </c>
    </row>
    <row r="67" spans="1:29" ht="12.75">
      <c r="A67" s="9" t="s">
        <v>20</v>
      </c>
      <c r="B67" s="2">
        <v>56</v>
      </c>
      <c r="C67" s="8">
        <f t="shared" si="0"/>
        <v>391.8689783014159</v>
      </c>
      <c r="D67" s="8">
        <f t="shared" si="1"/>
        <v>-0.1264576803333739</v>
      </c>
      <c r="E67" s="8">
        <f t="shared" si="2"/>
        <v>-0.5585859999999911</v>
      </c>
      <c r="G67" s="9" t="s">
        <v>20</v>
      </c>
      <c r="H67" s="2">
        <v>56</v>
      </c>
      <c r="I67" s="8">
        <f t="shared" si="24"/>
        <v>785.2566735456371</v>
      </c>
      <c r="J67" s="8">
        <f t="shared" si="25"/>
        <v>1.2658015821385789</v>
      </c>
      <c r="K67" s="8">
        <f t="shared" si="26"/>
        <v>2.7929299999999557</v>
      </c>
      <c r="M67" s="9" t="s">
        <v>20</v>
      </c>
      <c r="N67" s="2">
        <v>56</v>
      </c>
      <c r="O67" s="8">
        <f t="shared" si="21"/>
        <v>1573.556666875693</v>
      </c>
      <c r="P67" s="8">
        <f t="shared" si="22"/>
        <v>5.574922948696212</v>
      </c>
      <c r="Q67" s="8">
        <f t="shared" si="23"/>
        <v>6.144445999999903</v>
      </c>
      <c r="S67" s="9" t="s">
        <v>20</v>
      </c>
      <c r="T67" s="2">
        <v>56</v>
      </c>
      <c r="U67" s="8">
        <f t="shared" si="18"/>
        <v>3153.2117679290727</v>
      </c>
      <c r="V67" s="8">
        <f t="shared" si="19"/>
        <v>17.248280075078583</v>
      </c>
      <c r="W67" s="8">
        <f t="shared" si="20"/>
        <v>9.49596199999985</v>
      </c>
      <c r="Y67" s="9" t="s">
        <v>20</v>
      </c>
      <c r="Z67" s="2">
        <v>56</v>
      </c>
      <c r="AA67" s="8">
        <f t="shared" si="15"/>
        <v>6318.644039142088</v>
      </c>
      <c r="AB67" s="8">
        <f t="shared" si="16"/>
        <v>46.717063434098236</v>
      </c>
      <c r="AC67" s="8">
        <f t="shared" si="17"/>
        <v>12.847477999999796</v>
      </c>
    </row>
    <row r="68" spans="1:29" ht="12.75">
      <c r="A68" s="9" t="s">
        <v>21</v>
      </c>
      <c r="B68" s="2">
        <v>57</v>
      </c>
      <c r="C68" s="8">
        <f>C69/2^($C$5/1200)</f>
        <v>415.23770355378736</v>
      </c>
      <c r="D68" s="8">
        <f>C68-$B$8/2^((B$69-B68)/12)</f>
        <v>-0.06699402615777217</v>
      </c>
      <c r="E68" s="8">
        <f>E69-($C$5-100)</f>
        <v>-0.2792929999999956</v>
      </c>
      <c r="G68" s="9" t="s">
        <v>21</v>
      </c>
      <c r="H68" s="2">
        <v>57</v>
      </c>
      <c r="I68" s="8">
        <f t="shared" si="24"/>
        <v>832.0846912576297</v>
      </c>
      <c r="J68" s="8">
        <f t="shared" si="25"/>
        <v>1.4752960977394878</v>
      </c>
      <c r="K68" s="8">
        <f t="shared" si="26"/>
        <v>3.0722229999999513</v>
      </c>
      <c r="M68" s="9" t="s">
        <v>21</v>
      </c>
      <c r="N68" s="2">
        <v>57</v>
      </c>
      <c r="O68" s="8">
        <f t="shared" si="21"/>
        <v>1667.3941877140262</v>
      </c>
      <c r="P68" s="8">
        <f t="shared" si="22"/>
        <v>6.175397394245692</v>
      </c>
      <c r="Q68" s="8">
        <f t="shared" si="23"/>
        <v>6.423738999999898</v>
      </c>
      <c r="S68" s="9" t="s">
        <v>21</v>
      </c>
      <c r="T68" s="2">
        <v>57</v>
      </c>
      <c r="U68" s="8">
        <f t="shared" si="18"/>
        <v>3341.2504837944584</v>
      </c>
      <c r="V68" s="8">
        <f t="shared" si="19"/>
        <v>18.812903154898322</v>
      </c>
      <c r="W68" s="8">
        <f t="shared" si="20"/>
        <v>9.775254999999845</v>
      </c>
      <c r="Y68" s="9" t="s">
        <v>21</v>
      </c>
      <c r="Z68" s="2">
        <v>57</v>
      </c>
      <c r="AA68" s="8">
        <f t="shared" si="15"/>
        <v>6695.450228696268</v>
      </c>
      <c r="AB68" s="8">
        <f t="shared" si="16"/>
        <v>50.57506741714769</v>
      </c>
      <c r="AC68" s="8">
        <f t="shared" si="17"/>
        <v>13.126770999999792</v>
      </c>
    </row>
    <row r="69" spans="1:29" ht="12.75">
      <c r="A69" s="9" t="s">
        <v>11</v>
      </c>
      <c r="B69" s="2">
        <v>58</v>
      </c>
      <c r="C69" s="8">
        <f>B8</f>
        <v>440</v>
      </c>
      <c r="D69" s="8">
        <v>0</v>
      </c>
      <c r="E69" s="8">
        <v>0</v>
      </c>
      <c r="G69" s="9" t="s">
        <v>11</v>
      </c>
      <c r="H69" s="2">
        <v>58</v>
      </c>
      <c r="I69" s="8">
        <f t="shared" si="24"/>
        <v>881.7052522445917</v>
      </c>
      <c r="J69" s="8">
        <f t="shared" si="25"/>
        <v>1.7052522445917475</v>
      </c>
      <c r="K69" s="8">
        <f t="shared" si="26"/>
        <v>3.351515999999947</v>
      </c>
      <c r="M69" s="9" t="s">
        <v>11</v>
      </c>
      <c r="N69" s="2">
        <v>58</v>
      </c>
      <c r="O69" s="8">
        <f t="shared" si="21"/>
        <v>1766.8276178084068</v>
      </c>
      <c r="P69" s="8">
        <f t="shared" si="22"/>
        <v>6.827617808406785</v>
      </c>
      <c r="Q69" s="8">
        <f t="shared" si="23"/>
        <v>6.703031999999894</v>
      </c>
      <c r="S69" s="9" t="s">
        <v>11</v>
      </c>
      <c r="T69" s="2">
        <v>58</v>
      </c>
      <c r="U69" s="8">
        <f t="shared" si="18"/>
        <v>3540.5027055283467</v>
      </c>
      <c r="V69" s="8">
        <f t="shared" si="19"/>
        <v>20.502705528346723</v>
      </c>
      <c r="W69" s="8">
        <f t="shared" si="20"/>
        <v>10.05454799999984</v>
      </c>
      <c r="Y69" s="9" t="s">
        <v>11</v>
      </c>
      <c r="Z69" s="2">
        <v>58</v>
      </c>
      <c r="AA69" s="8">
        <f t="shared" si="15"/>
        <v>7094.726888751207</v>
      </c>
      <c r="AB69" s="8">
        <f t="shared" si="16"/>
        <v>54.7268887512073</v>
      </c>
      <c r="AC69" s="8">
        <f t="shared" si="17"/>
        <v>13.406063999999787</v>
      </c>
    </row>
    <row r="70" spans="1:29" ht="12.75">
      <c r="A70" s="9" t="s">
        <v>22</v>
      </c>
      <c r="B70" s="2">
        <v>59</v>
      </c>
      <c r="C70" s="8">
        <f>C69*2^($C$5/1200)</f>
        <v>466.23897190232447</v>
      </c>
      <c r="D70" s="8">
        <f>C70-$B$8/2^((B$69-B70)/12)</f>
        <v>0.07521038423453774</v>
      </c>
      <c r="E70" s="8">
        <f>E69+($C$5-100)</f>
        <v>0.2792929999999956</v>
      </c>
      <c r="G70" s="9" t="s">
        <v>22</v>
      </c>
      <c r="H70" s="2">
        <v>59</v>
      </c>
      <c r="I70" s="8">
        <f t="shared" si="24"/>
        <v>934.284887107723</v>
      </c>
      <c r="J70" s="8">
        <f t="shared" si="25"/>
        <v>1.9573640715432248</v>
      </c>
      <c r="K70" s="8">
        <f t="shared" si="26"/>
        <v>3.6308089999999424</v>
      </c>
      <c r="M70" s="9" t="s">
        <v>22</v>
      </c>
      <c r="N70" s="2">
        <v>59</v>
      </c>
      <c r="O70" s="8">
        <f t="shared" si="21"/>
        <v>1872.1906637627833</v>
      </c>
      <c r="P70" s="8">
        <f t="shared" si="22"/>
        <v>7.535617690423578</v>
      </c>
      <c r="Q70" s="8">
        <f t="shared" si="23"/>
        <v>6.982324999999889</v>
      </c>
      <c r="S70" s="9" t="s">
        <v>22</v>
      </c>
      <c r="T70" s="2">
        <v>59</v>
      </c>
      <c r="U70" s="8">
        <f t="shared" si="18"/>
        <v>3751.637139643033</v>
      </c>
      <c r="V70" s="8">
        <f t="shared" si="19"/>
        <v>22.327047498313732</v>
      </c>
      <c r="W70" s="8">
        <f t="shared" si="20"/>
        <v>10.333840999999836</v>
      </c>
      <c r="Y70" s="9" t="s">
        <v>22</v>
      </c>
      <c r="Z70" s="2">
        <v>59</v>
      </c>
      <c r="AA70" s="8">
        <f t="shared" si="15"/>
        <v>7517.814023952591</v>
      </c>
      <c r="AB70" s="8">
        <f t="shared" si="16"/>
        <v>59.193839663154904</v>
      </c>
      <c r="AC70" s="8">
        <f t="shared" si="17"/>
        <v>13.685356999999783</v>
      </c>
    </row>
    <row r="71" spans="1:29" ht="12.75">
      <c r="A71" s="9" t="s">
        <v>23</v>
      </c>
      <c r="B71" s="2">
        <v>60</v>
      </c>
      <c r="C71" s="8">
        <f>C70*2^($C$5/1200)</f>
        <v>494.0426793648557</v>
      </c>
      <c r="D71" s="8">
        <f>C71-$B$8/2^((B$69-B71)/12)</f>
        <v>0.15937810873157332</v>
      </c>
      <c r="E71" s="8">
        <f>E70+($C$5-100)</f>
        <v>0.5585859999999911</v>
      </c>
      <c r="G71" s="9" t="s">
        <v>23</v>
      </c>
      <c r="H71" s="2">
        <v>60</v>
      </c>
      <c r="I71" s="8">
        <f t="shared" si="24"/>
        <v>990.0000573386001</v>
      </c>
      <c r="J71" s="8">
        <f t="shared" si="25"/>
        <v>2.2334548263518172</v>
      </c>
      <c r="K71" s="8">
        <f t="shared" si="26"/>
        <v>3.910101999999938</v>
      </c>
      <c r="M71" s="9" t="s">
        <v>23</v>
      </c>
      <c r="N71" s="2">
        <v>60</v>
      </c>
      <c r="O71" s="8">
        <f t="shared" si="21"/>
        <v>1983.8369324497512</v>
      </c>
      <c r="P71" s="8">
        <f t="shared" si="22"/>
        <v>8.303727425255147</v>
      </c>
      <c r="Q71" s="8">
        <f t="shared" si="23"/>
        <v>7.261617999999885</v>
      </c>
      <c r="S71" s="9" t="s">
        <v>23</v>
      </c>
      <c r="T71" s="2">
        <v>60</v>
      </c>
      <c r="U71" s="8">
        <f t="shared" si="18"/>
        <v>3975.362370313057</v>
      </c>
      <c r="V71" s="8">
        <f t="shared" si="19"/>
        <v>24.295960264065343</v>
      </c>
      <c r="W71" s="8">
        <f t="shared" si="20"/>
        <v>10.613133999999832</v>
      </c>
      <c r="Y71" s="9" t="s">
        <v>23</v>
      </c>
      <c r="Z71" s="2">
        <v>60</v>
      </c>
      <c r="AA71" s="8">
        <f t="shared" si="15"/>
        <v>7966.131548819393</v>
      </c>
      <c r="AB71" s="8">
        <f t="shared" si="16"/>
        <v>63.998728721405314</v>
      </c>
      <c r="AC71" s="8">
        <f t="shared" si="17"/>
        <v>13.964649999999779</v>
      </c>
    </row>
    <row r="72" spans="1:29" ht="12.75">
      <c r="A72" s="1" t="s">
        <v>30</v>
      </c>
      <c r="B72" s="2">
        <v>61</v>
      </c>
      <c r="C72" s="8">
        <f>C71*2^($C$5/1200)</f>
        <v>523.5044338703183</v>
      </c>
      <c r="D72" s="8">
        <f>C72-$B$8/2^((B$69-B72)/12)</f>
        <v>0.25330326912103374</v>
      </c>
      <c r="E72" s="8">
        <f>E71+($C$5-100)</f>
        <v>0.8378789999999867</v>
      </c>
      <c r="G72" s="1" t="s">
        <v>30</v>
      </c>
      <c r="H72" s="2">
        <v>61</v>
      </c>
      <c r="I72" s="8">
        <f t="shared" si="24"/>
        <v>1049.0377475381617</v>
      </c>
      <c r="J72" s="8">
        <f t="shared" si="25"/>
        <v>2.5354863357672457</v>
      </c>
      <c r="K72" s="8">
        <f t="shared" si="26"/>
        <v>4.189394999999934</v>
      </c>
      <c r="M72" s="1" t="s">
        <v>30</v>
      </c>
      <c r="N72" s="2">
        <v>61</v>
      </c>
      <c r="O72" s="8">
        <f t="shared" si="21"/>
        <v>2102.1411177437117</v>
      </c>
      <c r="P72" s="8">
        <f t="shared" si="22"/>
        <v>9.136595338922689</v>
      </c>
      <c r="Q72" s="8">
        <f t="shared" si="23"/>
        <v>7.5409109999998805</v>
      </c>
      <c r="S72" s="1" t="s">
        <v>30</v>
      </c>
      <c r="T72" s="2">
        <v>61</v>
      </c>
      <c r="U72" s="8">
        <f t="shared" si="18"/>
        <v>4212.42923744079</v>
      </c>
      <c r="V72" s="8">
        <f t="shared" si="19"/>
        <v>26.420192631212558</v>
      </c>
      <c r="W72" s="8">
        <f t="shared" si="20"/>
        <v>10.892426999999827</v>
      </c>
      <c r="Y72" s="1" t="s">
        <v>30</v>
      </c>
      <c r="Z72" s="2">
        <v>61</v>
      </c>
      <c r="AA72" s="8">
        <f t="shared" si="15"/>
        <v>8441.184053091421</v>
      </c>
      <c r="AB72" s="8">
        <f t="shared" si="16"/>
        <v>69.1659634722655</v>
      </c>
      <c r="AC72" s="8">
        <f t="shared" si="17"/>
        <v>14.243942999999774</v>
      </c>
    </row>
  </sheetData>
  <sheetProtection password="C6E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Pykett</dc:creator>
  <cp:keywords/>
  <dc:description/>
  <cp:lastModifiedBy>Pykett</cp:lastModifiedBy>
  <dcterms:created xsi:type="dcterms:W3CDTF">2008-07-17T11:45:20Z</dcterms:created>
  <dcterms:modified xsi:type="dcterms:W3CDTF">2008-08-02T14:11:34Z</dcterms:modified>
  <cp:category/>
  <cp:version/>
  <cp:contentType/>
  <cp:contentStatus/>
</cp:coreProperties>
</file>